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m.STCKHH\Documents\cong khai NSNN 2020\cong kai\quyet toan\"/>
    </mc:Choice>
  </mc:AlternateContent>
  <bookViews>
    <workbookView xWindow="-120" yWindow="-120" windowWidth="20730" windowHeight="11160"/>
  </bookViews>
  <sheets>
    <sheet name="63" sheetId="1" r:id="rId1"/>
  </sheets>
  <externalReferences>
    <externalReference r:id="rId2"/>
  </externalReferences>
  <definedNames>
    <definedName name="_xlnm.Print_Titles" localSheetId="0">'63'!$6:$7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F88" i="1" s="1"/>
  <c r="E87" i="1"/>
  <c r="F87" i="1" s="1"/>
  <c r="F86" i="1"/>
  <c r="E86" i="1"/>
  <c r="E84" i="1"/>
  <c r="F84" i="1" s="1"/>
  <c r="F83" i="1"/>
  <c r="E83" i="1"/>
  <c r="E82" i="1"/>
  <c r="F82" i="1" s="1"/>
  <c r="E81" i="1"/>
  <c r="E80" i="1"/>
  <c r="E79" i="1"/>
  <c r="E78" i="1"/>
  <c r="E77" i="1"/>
  <c r="E76" i="1"/>
  <c r="E75" i="1"/>
  <c r="E74" i="1"/>
  <c r="E73" i="1" s="1"/>
  <c r="G73" i="1" s="1"/>
  <c r="F73" i="1"/>
  <c r="D73" i="1"/>
  <c r="C73" i="1"/>
  <c r="F72" i="1"/>
  <c r="H72" i="1" s="1"/>
  <c r="E72" i="1"/>
  <c r="G72" i="1" s="1"/>
  <c r="F71" i="1"/>
  <c r="H71" i="1" s="1"/>
  <c r="E71" i="1"/>
  <c r="G71" i="1" s="1"/>
  <c r="F70" i="1"/>
  <c r="H70" i="1" s="1"/>
  <c r="E70" i="1"/>
  <c r="G70" i="1" s="1"/>
  <c r="E69" i="1"/>
  <c r="G69" i="1" s="1"/>
  <c r="G68" i="1"/>
  <c r="E68" i="1"/>
  <c r="D67" i="1"/>
  <c r="C67" i="1"/>
  <c r="F66" i="1"/>
  <c r="H66" i="1" s="1"/>
  <c r="E66" i="1"/>
  <c r="G66" i="1" s="1"/>
  <c r="F65" i="1"/>
  <c r="E65" i="1"/>
  <c r="G65" i="1" s="1"/>
  <c r="E64" i="1"/>
  <c r="G64" i="1" s="1"/>
  <c r="D64" i="1"/>
  <c r="C64" i="1"/>
  <c r="G63" i="1"/>
  <c r="E63" i="1"/>
  <c r="F63" i="1" s="1"/>
  <c r="H63" i="1" s="1"/>
  <c r="G62" i="1"/>
  <c r="F62" i="1"/>
  <c r="H62" i="1" s="1"/>
  <c r="E62" i="1"/>
  <c r="G61" i="1"/>
  <c r="E61" i="1"/>
  <c r="F61" i="1" s="1"/>
  <c r="H61" i="1" s="1"/>
  <c r="G60" i="1"/>
  <c r="E60" i="1"/>
  <c r="F60" i="1" s="1"/>
  <c r="E59" i="1"/>
  <c r="D59" i="1"/>
  <c r="C59" i="1"/>
  <c r="E58" i="1"/>
  <c r="G58" i="1" s="1"/>
  <c r="E57" i="1"/>
  <c r="G57" i="1" s="1"/>
  <c r="E56" i="1"/>
  <c r="G56" i="1" s="1"/>
  <c r="D56" i="1"/>
  <c r="C56" i="1"/>
  <c r="G55" i="1"/>
  <c r="E55" i="1"/>
  <c r="F55" i="1" s="1"/>
  <c r="H55" i="1" s="1"/>
  <c r="G54" i="1"/>
  <c r="E54" i="1"/>
  <c r="F54" i="1" s="1"/>
  <c r="E53" i="1"/>
  <c r="D53" i="1"/>
  <c r="C53" i="1"/>
  <c r="E52" i="1"/>
  <c r="G52" i="1" s="1"/>
  <c r="H50" i="1"/>
  <c r="G50" i="1"/>
  <c r="F50" i="1"/>
  <c r="E50" i="1"/>
  <c r="H49" i="1"/>
  <c r="G49" i="1"/>
  <c r="F49" i="1"/>
  <c r="E49" i="1"/>
  <c r="F48" i="1"/>
  <c r="E48" i="1"/>
  <c r="D48" i="1"/>
  <c r="C48" i="1"/>
  <c r="F47" i="1"/>
  <c r="F46" i="1" s="1"/>
  <c r="E47" i="1"/>
  <c r="E46" i="1" s="1"/>
  <c r="D46" i="1"/>
  <c r="C46" i="1"/>
  <c r="F45" i="1"/>
  <c r="H45" i="1" s="1"/>
  <c r="E45" i="1"/>
  <c r="G45" i="1" s="1"/>
  <c r="F44" i="1"/>
  <c r="E44" i="1"/>
  <c r="F43" i="1"/>
  <c r="H43" i="1" s="1"/>
  <c r="E43" i="1"/>
  <c r="G43" i="1" s="1"/>
  <c r="F42" i="1"/>
  <c r="H42" i="1" s="1"/>
  <c r="E42" i="1"/>
  <c r="G42" i="1" s="1"/>
  <c r="F41" i="1"/>
  <c r="F39" i="1" s="1"/>
  <c r="H39" i="1" s="1"/>
  <c r="E41" i="1"/>
  <c r="G41" i="1" s="1"/>
  <c r="F40" i="1"/>
  <c r="E40" i="1"/>
  <c r="G40" i="1" s="1"/>
  <c r="E39" i="1"/>
  <c r="D39" i="1"/>
  <c r="C39" i="1"/>
  <c r="F38" i="1"/>
  <c r="H38" i="1" s="1"/>
  <c r="E38" i="1"/>
  <c r="G38" i="1" s="1"/>
  <c r="F37" i="1"/>
  <c r="F35" i="1" s="1"/>
  <c r="H35" i="1" s="1"/>
  <c r="E37" i="1"/>
  <c r="G37" i="1" s="1"/>
  <c r="H36" i="1"/>
  <c r="E36" i="1"/>
  <c r="G36" i="1" s="1"/>
  <c r="D35" i="1"/>
  <c r="C35" i="1"/>
  <c r="F34" i="1"/>
  <c r="H34" i="1" s="1"/>
  <c r="E34" i="1"/>
  <c r="G34" i="1" s="1"/>
  <c r="F33" i="1"/>
  <c r="H33" i="1" s="1"/>
  <c r="E33" i="1"/>
  <c r="G33" i="1" s="1"/>
  <c r="H32" i="1"/>
  <c r="F32" i="1"/>
  <c r="E32" i="1"/>
  <c r="G32" i="1" s="1"/>
  <c r="F31" i="1"/>
  <c r="H31" i="1" s="1"/>
  <c r="E31" i="1"/>
  <c r="G31" i="1" s="1"/>
  <c r="F30" i="1"/>
  <c r="F29" i="1" s="1"/>
  <c r="E30" i="1"/>
  <c r="G30" i="1" s="1"/>
  <c r="D29" i="1"/>
  <c r="C29" i="1"/>
  <c r="F27" i="1"/>
  <c r="H27" i="1" s="1"/>
  <c r="E27" i="1"/>
  <c r="G27" i="1" s="1"/>
  <c r="G26" i="1"/>
  <c r="F26" i="1"/>
  <c r="H26" i="1" s="1"/>
  <c r="E26" i="1"/>
  <c r="F25" i="1"/>
  <c r="H25" i="1" s="1"/>
  <c r="E25" i="1"/>
  <c r="G25" i="1" s="1"/>
  <c r="F24" i="1"/>
  <c r="H24" i="1" s="1"/>
  <c r="E24" i="1"/>
  <c r="G24" i="1" s="1"/>
  <c r="D23" i="1"/>
  <c r="C23" i="1"/>
  <c r="F22" i="1"/>
  <c r="H22" i="1" s="1"/>
  <c r="E22" i="1"/>
  <c r="G22" i="1" s="1"/>
  <c r="H21" i="1"/>
  <c r="F21" i="1"/>
  <c r="E21" i="1"/>
  <c r="G21" i="1" s="1"/>
  <c r="F20" i="1"/>
  <c r="F18" i="1" s="1"/>
  <c r="E20" i="1"/>
  <c r="G20" i="1" s="1"/>
  <c r="H19" i="1"/>
  <c r="F19" i="1"/>
  <c r="E19" i="1"/>
  <c r="G19" i="1" s="1"/>
  <c r="D18" i="1"/>
  <c r="C18" i="1"/>
  <c r="F17" i="1"/>
  <c r="H17" i="1" s="1"/>
  <c r="E17" i="1"/>
  <c r="G17" i="1" s="1"/>
  <c r="F16" i="1"/>
  <c r="E16" i="1"/>
  <c r="H15" i="1"/>
  <c r="F15" i="1"/>
  <c r="E15" i="1"/>
  <c r="G15" i="1" s="1"/>
  <c r="F14" i="1"/>
  <c r="H14" i="1" s="1"/>
  <c r="E14" i="1"/>
  <c r="D13" i="1"/>
  <c r="C13" i="1"/>
  <c r="H54" i="1" l="1"/>
  <c r="F53" i="1"/>
  <c r="H60" i="1"/>
  <c r="F59" i="1"/>
  <c r="E13" i="1"/>
  <c r="H18" i="1"/>
  <c r="H20" i="1"/>
  <c r="H29" i="1"/>
  <c r="E35" i="1"/>
  <c r="H46" i="1"/>
  <c r="F52" i="1"/>
  <c r="F58" i="1"/>
  <c r="H58" i="1" s="1"/>
  <c r="G46" i="1"/>
  <c r="E18" i="1"/>
  <c r="G18" i="1" s="1"/>
  <c r="E23" i="1"/>
  <c r="G23" i="1" s="1"/>
  <c r="E29" i="1"/>
  <c r="G29" i="1" s="1"/>
  <c r="H30" i="1"/>
  <c r="G39" i="1"/>
  <c r="G48" i="1"/>
  <c r="E51" i="1"/>
  <c r="G53" i="1"/>
  <c r="G59" i="1"/>
  <c r="F64" i="1"/>
  <c r="H64" i="1" s="1"/>
  <c r="F69" i="1"/>
  <c r="H69" i="1" s="1"/>
  <c r="F23" i="1"/>
  <c r="H23" i="1" s="1"/>
  <c r="G35" i="1"/>
  <c r="H41" i="1"/>
  <c r="H48" i="1"/>
  <c r="H53" i="1"/>
  <c r="F57" i="1"/>
  <c r="H59" i="1"/>
  <c r="G13" i="1"/>
  <c r="D12" i="1"/>
  <c r="F13" i="1"/>
  <c r="C51" i="1"/>
  <c r="C12" i="1" s="1"/>
  <c r="E67" i="1"/>
  <c r="G67" i="1" s="1"/>
  <c r="G14" i="1"/>
  <c r="D51" i="1"/>
  <c r="H65" i="1"/>
  <c r="H57" i="1" l="1"/>
  <c r="F56" i="1"/>
  <c r="H56" i="1" s="1"/>
  <c r="H52" i="1"/>
  <c r="F51" i="1"/>
  <c r="H51" i="1" s="1"/>
  <c r="F67" i="1"/>
  <c r="H67" i="1" s="1"/>
  <c r="C11" i="1"/>
  <c r="C9" i="1" s="1"/>
  <c r="C10" i="1"/>
  <c r="G51" i="1"/>
  <c r="D11" i="1"/>
  <c r="D9" i="1" s="1"/>
  <c r="D10" i="1"/>
  <c r="H13" i="1"/>
  <c r="E12" i="1"/>
  <c r="F12" i="1" l="1"/>
  <c r="E11" i="1"/>
  <c r="E10" i="1"/>
  <c r="G10" i="1" s="1"/>
  <c r="G12" i="1"/>
  <c r="F10" i="1"/>
  <c r="H10" i="1" s="1"/>
  <c r="H12" i="1"/>
  <c r="F11" i="1"/>
  <c r="H11" i="1" l="1"/>
  <c r="F9" i="1"/>
  <c r="H9" i="1" s="1"/>
  <c r="G11" i="1"/>
  <c r="E9" i="1"/>
  <c r="G9" i="1" s="1"/>
</calcChain>
</file>

<file path=xl/sharedStrings.xml><?xml version="1.0" encoding="utf-8"?>
<sst xmlns="http://schemas.openxmlformats.org/spreadsheetml/2006/main" count="115" uniqueCount="86">
  <si>
    <t>UBND TỈNH KHÁNH HÒA</t>
  </si>
  <si>
    <t>QUYẾT TOÁN THU NGÂN SÁCH NHÀ NƯỚC TRÊN ĐỊA BÀN THEO LĨNH VỰC NĂM 2018</t>
  </si>
  <si>
    <t>Đvt: Triệu đồng</t>
  </si>
  <si>
    <t>STT</t>
  </si>
  <si>
    <t>Nội dung</t>
  </si>
  <si>
    <t>Dự toán</t>
  </si>
  <si>
    <t>Quyết toán</t>
  </si>
  <si>
    <t>So sánh (%)</t>
  </si>
  <si>
    <t>Tổng thu NSNN</t>
  </si>
  <si>
    <t>Thu NSĐP</t>
  </si>
  <si>
    <t>A</t>
  </si>
  <si>
    <t>B</t>
  </si>
  <si>
    <t>5=3/1</t>
  </si>
  <si>
    <t>6=4/2</t>
  </si>
  <si>
    <t>TỔNG NGUỒN THU NSNN (A+B+C+D+E+F)</t>
  </si>
  <si>
    <t>TRONG ĐÓ: TỔNG THU NSNN PHÁT SINH TRÊN ĐỊA BÀN  (I+II+IV)</t>
  </si>
  <si>
    <t>TỔNG THU CÂN ĐỐI NSNN</t>
  </si>
  <si>
    <t>I</t>
  </si>
  <si>
    <t>Thu nội địa</t>
  </si>
  <si>
    <t>Thu từ khu vực DNNN do trung ương quản lý</t>
  </si>
  <si>
    <t xml:space="preserve">  - Thuế giá trị gia tăng</t>
  </si>
  <si>
    <t xml:space="preserve">  - Thuế thu nhập doanh nghiệp</t>
  </si>
  <si>
    <t xml:space="preserve">  - Thuế TTĐB hàng hóa, DV trong nước</t>
  </si>
  <si>
    <t xml:space="preserve">  - Thuế tài nguyên</t>
  </si>
  <si>
    <t>Thu từ khu vực DNNN do địa phương quản lý</t>
  </si>
  <si>
    <t>Thu từ khu vực doanh nghiệp có vốn ĐTNN</t>
  </si>
  <si>
    <t xml:space="preserve">  - Thu tiền cho thuê mặt đất, mặt nước</t>
  </si>
  <si>
    <t>Thu từ khu vực kinh tế ngoài quốc doanh</t>
  </si>
  <si>
    <t>Thuế thu nhập cá nhân</t>
  </si>
  <si>
    <t>Thuế bảo vệ môi trường</t>
  </si>
  <si>
    <t>-</t>
  </si>
  <si>
    <t>Thuế BVMT thu từ hàng hóa sản xuất, kinh doanh trong nước</t>
  </si>
  <si>
    <t>Thuế BVMT thu từ hàng hóa nhập khẩu</t>
  </si>
  <si>
    <t>Lệ phí trước bạ</t>
  </si>
  <si>
    <t xml:space="preserve">Thu phí, lệ phí </t>
  </si>
  <si>
    <t>Phí và lệ phí trung ương</t>
  </si>
  <si>
    <t>Phí và lệ phí tỉnh</t>
  </si>
  <si>
    <t>Phí và lệ phí huyện</t>
  </si>
  <si>
    <t>Phí và lệ phí xã</t>
  </si>
  <si>
    <t>Thuế sử dụng đất nông nghiệp</t>
  </si>
  <si>
    <t>Thuế sử dụng đất phi nông nghiệp</t>
  </si>
  <si>
    <t>Tiền cho thuê đất, thuê mặt nước</t>
  </si>
  <si>
    <t xml:space="preserve"> - Ghi thu, ghi chi</t>
  </si>
  <si>
    <t xml:space="preserve"> - Thu phát sinh</t>
  </si>
  <si>
    <t xml:space="preserve">  + UBND tỉnh ban hành quyết định cho thuê đất</t>
  </si>
  <si>
    <t xml:space="preserve">  + UBND các huyện, thị xã, thành phố ban hành quyết định cho thuê đất</t>
  </si>
  <si>
    <t>Thu tiền sử dụng đất</t>
  </si>
  <si>
    <t xml:space="preserve">   +  Ngân sách cấp tỉnh thu</t>
  </si>
  <si>
    <t xml:space="preserve">   +  Ngân sách cấp huyện thu</t>
  </si>
  <si>
    <t>Tiền cho thuê và tiền bán nhà ở thuộc sở hữu NN</t>
  </si>
  <si>
    <t>Thu từ hoạt động xổ số kiến thiết</t>
  </si>
  <si>
    <t xml:space="preserve">  - Thuế TTĐB hàng hóa DV trong nước</t>
  </si>
  <si>
    <t xml:space="preserve">  - Thu từ thu nhập sau thuế</t>
  </si>
  <si>
    <t>Thu tiền cấp quyền khai thác khoáng sản</t>
  </si>
  <si>
    <t xml:space="preserve">  - Giấy phép do Trung ương cấp</t>
  </si>
  <si>
    <t xml:space="preserve">  - Giấy do UBND cấp tỉnh cấp</t>
  </si>
  <si>
    <t>Thu khác ngân sách</t>
  </si>
  <si>
    <t xml:space="preserve">  - Ngân sách trung ương</t>
  </si>
  <si>
    <t xml:space="preserve">  - Ngân sách cấp tỉnh</t>
  </si>
  <si>
    <t xml:space="preserve">  - Ngân sách cấp huyện</t>
  </si>
  <si>
    <t>Thu từ quỹ đất công ích, hoa lợi công sản khác</t>
  </si>
  <si>
    <t>Thu cổ tức và lợi nhuận sau thuế</t>
  </si>
  <si>
    <t>II</t>
  </si>
  <si>
    <t xml:space="preserve">Thu từ hoạt động xuất nhập khẩu </t>
  </si>
  <si>
    <t>Thuế xuất khẩu</t>
  </si>
  <si>
    <t>Thuế nhập khẩu</t>
  </si>
  <si>
    <t>Thuế tiêu thụ đặc biệt thu từ hàng hóa nhập khẩu</t>
  </si>
  <si>
    <t>Thuế bảo vệ môi trường thu từ hàng hóa nhập khẩu</t>
  </si>
  <si>
    <t>Thuế giá trị gia tăng thu từ hàng hóa nhập khẩu</t>
  </si>
  <si>
    <t>Thuế chống bán phá giá</t>
  </si>
  <si>
    <t>Thuế tự vệ</t>
  </si>
  <si>
    <t>Thu khác</t>
  </si>
  <si>
    <t>III</t>
  </si>
  <si>
    <t>Thu viện trợ</t>
  </si>
  <si>
    <t>IV</t>
  </si>
  <si>
    <t>Các khoản huy động, đóng góp</t>
  </si>
  <si>
    <t>VAY CỦA NGÂN SÁCH ĐỊA PHƯƠNG</t>
  </si>
  <si>
    <t>C</t>
  </si>
  <si>
    <t>THU TỪ QUỸ DỰ TRỮ TÀI CHÍNH</t>
  </si>
  <si>
    <t>D</t>
  </si>
  <si>
    <t>THU CHUYỂN GIAO NGÂN SÁCH</t>
  </si>
  <si>
    <t>E</t>
  </si>
  <si>
    <t>THU KẾT DƯ NĂM TRƯỚC</t>
  </si>
  <si>
    <t>F</t>
  </si>
  <si>
    <t>THU CHUYỂN NGUỒN TỪ NĂM TRƯỚC CHUYỂN SANG</t>
  </si>
  <si>
    <t>Biểu số 63/CK-NSNN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</si>
</sst>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i/>
      <sz val="12"/>
      <color rgb="FF000000"/>
      <name val="Times New Roman"/>
      <family val="1"/>
    </font>
    <font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3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3" fontId="8" fillId="0" borderId="4" xfId="1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10" fillId="0" borderId="4" xfId="2" applyFont="1" applyBorder="1"/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10" fillId="0" borderId="4" xfId="1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_Book1 2" xfId="1"/>
    <cellStyle name="Normal_uocdieuhanhcuoin¨m200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1</xdr:col>
      <xdr:colOff>1233767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E860DE3-90B7-43DA-B7E8-F0B0435AE434}"/>
            </a:ext>
          </a:extLst>
        </xdr:cNvPr>
        <xdr:cNvCxnSpPr/>
      </xdr:nvCxnSpPr>
      <xdr:spPr>
        <a:xfrm>
          <a:off x="190500" y="190500"/>
          <a:ext cx="13671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vknhat.STCKHH/Desktop/CV%202018/Quyet%20toan%202018/QT%202018%20-%20Bieu%2061,50%20va%20thu%20kh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"/>
      <sheetName val="50"/>
      <sheetName val="thu khac tinh"/>
    </sheetNames>
    <sheetDataSet>
      <sheetData sheetId="0">
        <row r="14">
          <cell r="F14">
            <v>425764</v>
          </cell>
          <cell r="H14">
            <v>306550</v>
          </cell>
        </row>
        <row r="15">
          <cell r="F15">
            <v>97718</v>
          </cell>
          <cell r="H15">
            <v>70357</v>
          </cell>
        </row>
        <row r="16">
          <cell r="F16">
            <v>383</v>
          </cell>
        </row>
        <row r="17">
          <cell r="F17">
            <v>12089</v>
          </cell>
          <cell r="H17">
            <v>12089</v>
          </cell>
        </row>
        <row r="21">
          <cell r="F21">
            <v>592093</v>
          </cell>
          <cell r="H21">
            <v>426307</v>
          </cell>
        </row>
        <row r="22">
          <cell r="F22">
            <v>262407</v>
          </cell>
          <cell r="H22">
            <v>188933</v>
          </cell>
        </row>
        <row r="23">
          <cell r="F23">
            <v>2141493</v>
          </cell>
          <cell r="H23">
            <v>1541875</v>
          </cell>
        </row>
        <row r="24">
          <cell r="F24">
            <v>31482</v>
          </cell>
          <cell r="H24">
            <v>31482</v>
          </cell>
        </row>
        <row r="26">
          <cell r="F26">
            <v>232528</v>
          </cell>
          <cell r="H26">
            <v>167420</v>
          </cell>
        </row>
        <row r="27">
          <cell r="F27">
            <v>206842</v>
          </cell>
          <cell r="H27">
            <v>148927</v>
          </cell>
        </row>
        <row r="28">
          <cell r="F28">
            <v>39888</v>
          </cell>
          <cell r="H28">
            <v>28513</v>
          </cell>
        </row>
        <row r="29">
          <cell r="F29">
            <v>5578</v>
          </cell>
          <cell r="H29">
            <v>5578</v>
          </cell>
        </row>
        <row r="32">
          <cell r="F32">
            <v>2369162</v>
          </cell>
          <cell r="H32">
            <v>735165</v>
          </cell>
          <cell r="I32">
            <v>852293</v>
          </cell>
          <cell r="J32">
            <v>118338</v>
          </cell>
        </row>
        <row r="33">
          <cell r="F33">
            <v>865683</v>
          </cell>
          <cell r="H33">
            <v>295112</v>
          </cell>
          <cell r="I33">
            <v>328180</v>
          </cell>
        </row>
        <row r="34">
          <cell r="F34">
            <v>592540</v>
          </cell>
          <cell r="H34">
            <v>23716</v>
          </cell>
          <cell r="I34">
            <v>399085</v>
          </cell>
          <cell r="J34">
            <v>2621</v>
          </cell>
        </row>
        <row r="35">
          <cell r="F35">
            <v>116442</v>
          </cell>
          <cell r="I35">
            <v>116442</v>
          </cell>
        </row>
        <row r="36">
          <cell r="F36">
            <v>1015554</v>
          </cell>
          <cell r="H36">
            <v>731199</v>
          </cell>
        </row>
        <row r="38">
          <cell r="F38">
            <v>469491</v>
          </cell>
        </row>
        <row r="39">
          <cell r="F39">
            <v>278111</v>
          </cell>
          <cell r="H39">
            <v>200240</v>
          </cell>
        </row>
        <row r="40">
          <cell r="F40">
            <v>603489</v>
          </cell>
          <cell r="I40">
            <v>529424</v>
          </cell>
          <cell r="J40">
            <v>74065</v>
          </cell>
        </row>
        <row r="42">
          <cell r="F42">
            <v>792915</v>
          </cell>
          <cell r="H42">
            <v>3293</v>
          </cell>
          <cell r="I42">
            <v>703</v>
          </cell>
        </row>
        <row r="43">
          <cell r="F43">
            <v>53890</v>
          </cell>
          <cell r="H43">
            <v>24262</v>
          </cell>
          <cell r="I43">
            <v>28276</v>
          </cell>
          <cell r="J43">
            <v>1352</v>
          </cell>
        </row>
        <row r="44">
          <cell r="F44">
            <v>67332</v>
          </cell>
          <cell r="H44">
            <v>20752</v>
          </cell>
          <cell r="I44">
            <v>35217</v>
          </cell>
          <cell r="J44">
            <v>11363</v>
          </cell>
        </row>
        <row r="45">
          <cell r="F45">
            <v>10927</v>
          </cell>
          <cell r="I45">
            <v>3</v>
          </cell>
          <cell r="J45">
            <v>10924</v>
          </cell>
        </row>
        <row r="46">
          <cell r="F46">
            <v>43</v>
          </cell>
          <cell r="J46">
            <v>43</v>
          </cell>
        </row>
        <row r="47">
          <cell r="F47">
            <v>15586</v>
          </cell>
          <cell r="J47">
            <v>15586</v>
          </cell>
        </row>
        <row r="49">
          <cell r="F49">
            <v>31186</v>
          </cell>
          <cell r="H49">
            <v>31186</v>
          </cell>
        </row>
        <row r="51">
          <cell r="F51">
            <v>272188</v>
          </cell>
          <cell r="H51">
            <v>272188</v>
          </cell>
        </row>
        <row r="52">
          <cell r="F52">
            <v>1238</v>
          </cell>
          <cell r="I52">
            <v>1238</v>
          </cell>
        </row>
        <row r="54">
          <cell r="F54">
            <v>156891</v>
          </cell>
        </row>
        <row r="56">
          <cell r="F56">
            <v>970162</v>
          </cell>
        </row>
        <row r="57">
          <cell r="F57">
            <v>976061</v>
          </cell>
        </row>
        <row r="59">
          <cell r="F59">
            <v>12613</v>
          </cell>
        </row>
        <row r="60">
          <cell r="F60">
            <v>437</v>
          </cell>
        </row>
        <row r="64">
          <cell r="F64">
            <v>71765</v>
          </cell>
        </row>
        <row r="65">
          <cell r="F65">
            <v>8163</v>
          </cell>
        </row>
        <row r="66">
          <cell r="F66">
            <v>96612</v>
          </cell>
        </row>
        <row r="67">
          <cell r="F67">
            <v>37949</v>
          </cell>
        </row>
        <row r="69">
          <cell r="F69">
            <v>13346</v>
          </cell>
          <cell r="H69">
            <v>4003</v>
          </cell>
        </row>
        <row r="70">
          <cell r="F70">
            <v>52532</v>
          </cell>
          <cell r="H70">
            <v>52532</v>
          </cell>
        </row>
        <row r="72">
          <cell r="F72">
            <v>164333</v>
          </cell>
        </row>
        <row r="73">
          <cell r="F73">
            <v>375883</v>
          </cell>
        </row>
        <row r="74">
          <cell r="F74">
            <v>153909</v>
          </cell>
        </row>
        <row r="75">
          <cell r="F75">
            <v>46554</v>
          </cell>
        </row>
        <row r="76">
          <cell r="F76">
            <v>322507</v>
          </cell>
        </row>
        <row r="78">
          <cell r="F78">
            <v>56611</v>
          </cell>
        </row>
        <row r="79">
          <cell r="F79">
            <v>1642315</v>
          </cell>
        </row>
        <row r="80">
          <cell r="F80">
            <v>1597327</v>
          </cell>
        </row>
        <row r="81">
          <cell r="F81">
            <v>3215377</v>
          </cell>
        </row>
        <row r="82">
          <cell r="F82">
            <v>290880</v>
          </cell>
        </row>
        <row r="83">
          <cell r="F83">
            <v>560</v>
          </cell>
        </row>
        <row r="84">
          <cell r="F84">
            <v>3</v>
          </cell>
        </row>
        <row r="86">
          <cell r="F86">
            <v>1226</v>
          </cell>
        </row>
        <row r="87">
          <cell r="F87">
            <v>58203</v>
          </cell>
        </row>
        <row r="88">
          <cell r="F88">
            <v>16661</v>
          </cell>
        </row>
        <row r="91">
          <cell r="F91">
            <v>875</v>
          </cell>
        </row>
        <row r="98">
          <cell r="F98">
            <v>6331155</v>
          </cell>
          <cell r="H98">
            <v>1633821</v>
          </cell>
          <cell r="I98">
            <v>3363928</v>
          </cell>
          <cell r="J98">
            <v>1319566</v>
          </cell>
        </row>
        <row r="105">
          <cell r="F105">
            <v>3626268</v>
          </cell>
        </row>
        <row r="106">
          <cell r="F106">
            <v>2179512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85" zoomScaleNormal="85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J36" sqref="J36"/>
    </sheetView>
  </sheetViews>
  <sheetFormatPr defaultColWidth="9" defaultRowHeight="15" x14ac:dyDescent="0.25"/>
  <cols>
    <col min="1" max="1" width="4.85546875" style="2" customWidth="1"/>
    <col min="2" max="2" width="44" style="2" customWidth="1"/>
    <col min="3" max="3" width="13" style="2" customWidth="1"/>
    <col min="4" max="4" width="12" style="2" customWidth="1"/>
    <col min="5" max="5" width="13" style="2" customWidth="1"/>
    <col min="6" max="6" width="13" style="2" bestFit="1" customWidth="1"/>
    <col min="7" max="7" width="11.7109375" style="2" customWidth="1"/>
    <col min="8" max="8" width="12" style="2" customWidth="1"/>
    <col min="9" max="9" width="11.28515625" style="2" bestFit="1" customWidth="1"/>
    <col min="10" max="16384" width="9" style="2"/>
  </cols>
  <sheetData>
    <row r="1" spans="1:9" x14ac:dyDescent="0.25">
      <c r="A1" s="1" t="s">
        <v>0</v>
      </c>
      <c r="F1" s="35" t="s">
        <v>85</v>
      </c>
      <c r="G1" s="35"/>
      <c r="H1" s="35"/>
    </row>
    <row r="3" spans="1:9" ht="18.75" x14ac:dyDescent="0.3">
      <c r="A3" s="36" t="s">
        <v>1</v>
      </c>
      <c r="B3" s="36"/>
      <c r="C3" s="36"/>
      <c r="D3" s="36"/>
      <c r="E3" s="36"/>
      <c r="F3" s="36"/>
      <c r="G3" s="36"/>
      <c r="H3" s="36"/>
    </row>
    <row r="5" spans="1:9" x14ac:dyDescent="0.25">
      <c r="G5" s="37" t="s">
        <v>2</v>
      </c>
      <c r="H5" s="37"/>
    </row>
    <row r="6" spans="1:9" ht="15.75" x14ac:dyDescent="0.25">
      <c r="A6" s="38" t="s">
        <v>3</v>
      </c>
      <c r="B6" s="38" t="s">
        <v>4</v>
      </c>
      <c r="C6" s="38" t="s">
        <v>5</v>
      </c>
      <c r="D6" s="38"/>
      <c r="E6" s="38" t="s">
        <v>6</v>
      </c>
      <c r="F6" s="38"/>
      <c r="G6" s="38" t="s">
        <v>7</v>
      </c>
      <c r="H6" s="38"/>
    </row>
    <row r="7" spans="1:9" ht="31.5" x14ac:dyDescent="0.25">
      <c r="A7" s="38"/>
      <c r="B7" s="38"/>
      <c r="C7" s="3" t="s">
        <v>8</v>
      </c>
      <c r="D7" s="3" t="s">
        <v>9</v>
      </c>
      <c r="E7" s="3" t="s">
        <v>8</v>
      </c>
      <c r="F7" s="3" t="s">
        <v>9</v>
      </c>
      <c r="G7" s="3" t="s">
        <v>8</v>
      </c>
      <c r="H7" s="3" t="s">
        <v>9</v>
      </c>
    </row>
    <row r="8" spans="1:9" x14ac:dyDescent="0.25">
      <c r="A8" s="4" t="s">
        <v>10</v>
      </c>
      <c r="B8" s="4" t="s">
        <v>11</v>
      </c>
      <c r="C8" s="4">
        <v>1</v>
      </c>
      <c r="D8" s="4">
        <v>2</v>
      </c>
      <c r="E8" s="4">
        <v>3</v>
      </c>
      <c r="F8" s="4">
        <v>4</v>
      </c>
      <c r="G8" s="4" t="s">
        <v>12</v>
      </c>
      <c r="H8" s="4" t="s">
        <v>13</v>
      </c>
    </row>
    <row r="9" spans="1:9" ht="31.5" x14ac:dyDescent="0.25">
      <c r="A9" s="5"/>
      <c r="B9" s="6" t="s">
        <v>14</v>
      </c>
      <c r="C9" s="7">
        <f>C11+C85+C87+C88+C86+C84</f>
        <v>14665000</v>
      </c>
      <c r="D9" s="7">
        <f>D11+D85+D87+D88+D86+D84</f>
        <v>10308400</v>
      </c>
      <c r="E9" s="7">
        <f>E11+E85+E87+E88+E86+E84</f>
        <v>34080732</v>
      </c>
      <c r="F9" s="7">
        <f>F11+F85+F87+F88+F86+F84</f>
        <v>23275172</v>
      </c>
      <c r="G9" s="8">
        <f>E9/C9*100</f>
        <v>232.39503579952267</v>
      </c>
      <c r="H9" s="8">
        <f>F9/D9*100</f>
        <v>225.78840557215477</v>
      </c>
      <c r="I9" s="9"/>
    </row>
    <row r="10" spans="1:9" ht="31.5" x14ac:dyDescent="0.25">
      <c r="A10" s="5"/>
      <c r="B10" s="6" t="s">
        <v>15</v>
      </c>
      <c r="C10" s="7">
        <f>C12+C73+C83</f>
        <v>14665000</v>
      </c>
      <c r="D10" s="7">
        <f t="shared" ref="D10:F10" si="0">D12+D73+D83</f>
        <v>10308400</v>
      </c>
      <c r="E10" s="7">
        <f t="shared" si="0"/>
        <v>21884719</v>
      </c>
      <c r="F10" s="7">
        <f t="shared" si="0"/>
        <v>11092999</v>
      </c>
      <c r="G10" s="8">
        <f>E10/C10*100</f>
        <v>149.23095124445959</v>
      </c>
      <c r="H10" s="8">
        <f>F10/D10*100</f>
        <v>107.611258779248</v>
      </c>
      <c r="I10" s="9"/>
    </row>
    <row r="11" spans="1:9" ht="15.75" x14ac:dyDescent="0.25">
      <c r="A11" s="10" t="s">
        <v>10</v>
      </c>
      <c r="B11" s="11" t="s">
        <v>16</v>
      </c>
      <c r="C11" s="12">
        <f>C12+C73+C82+C83</f>
        <v>14665000</v>
      </c>
      <c r="D11" s="12">
        <f>D12+D73+D82+D83</f>
        <v>10308400</v>
      </c>
      <c r="E11" s="12">
        <f>E12+E73+E82+E83</f>
        <v>21942922</v>
      </c>
      <c r="F11" s="12">
        <f>F12+F73+F82+F83</f>
        <v>11151202</v>
      </c>
      <c r="G11" s="8">
        <f t="shared" ref="G11:H62" si="1">E11/C11*100</f>
        <v>149.62783498124787</v>
      </c>
      <c r="H11" s="8">
        <f t="shared" si="1"/>
        <v>108.17587598463389</v>
      </c>
      <c r="I11" s="9"/>
    </row>
    <row r="12" spans="1:9" ht="15.75" x14ac:dyDescent="0.25">
      <c r="A12" s="10" t="s">
        <v>17</v>
      </c>
      <c r="B12" s="11" t="s">
        <v>18</v>
      </c>
      <c r="C12" s="12">
        <f>C13+C18+C23+C29+C34+C35+C38+C39+C44+C45+C46+C51+C56+C59+C64+C67+C71+C72</f>
        <v>14160000</v>
      </c>
      <c r="D12" s="12">
        <f>D13+D18+D23+D29+D34+D35+D38+D39+D44+D45+D46+D51+D56+D59+D64+D67+D71+D72</f>
        <v>10308400</v>
      </c>
      <c r="E12" s="12">
        <f>E13+E18+E23+E29+E34+E35+E38+E39+E44+E45+E46+E51+E56+E59+E64+E67+E71+E72</f>
        <v>15063759</v>
      </c>
      <c r="F12" s="12">
        <f>F13+F18+F23+F29+F34+F35+F38+F39+F44+F45+F46+F51+F56+F59+F64+F67+F71+F72</f>
        <v>11076338</v>
      </c>
      <c r="G12" s="8">
        <f t="shared" si="1"/>
        <v>106.38247881355932</v>
      </c>
      <c r="H12" s="8">
        <f t="shared" si="1"/>
        <v>107.4496333087579</v>
      </c>
    </row>
    <row r="13" spans="1:9" ht="31.5" x14ac:dyDescent="0.25">
      <c r="A13" s="13">
        <v>1</v>
      </c>
      <c r="B13" s="11" t="s">
        <v>19</v>
      </c>
      <c r="C13" s="12">
        <f>SUM(C14:C17)</f>
        <v>595000</v>
      </c>
      <c r="D13" s="12">
        <f>SUM(D14:D17)</f>
        <v>437640</v>
      </c>
      <c r="E13" s="12">
        <f>SUM(E14:E17)</f>
        <v>535954</v>
      </c>
      <c r="F13" s="12">
        <f>SUM(F14:F17)</f>
        <v>388996</v>
      </c>
      <c r="G13" s="8">
        <f t="shared" si="1"/>
        <v>90.076302521008401</v>
      </c>
      <c r="H13" s="8">
        <f t="shared" si="1"/>
        <v>88.884928251530937</v>
      </c>
    </row>
    <row r="14" spans="1:9" ht="15.75" x14ac:dyDescent="0.25">
      <c r="A14" s="13"/>
      <c r="B14" s="14" t="s">
        <v>20</v>
      </c>
      <c r="C14" s="15">
        <v>430000</v>
      </c>
      <c r="D14" s="16">
        <v>309600</v>
      </c>
      <c r="E14" s="16">
        <f>'[1]61'!F14</f>
        <v>425764</v>
      </c>
      <c r="F14" s="16">
        <f>'[1]61'!H14</f>
        <v>306550</v>
      </c>
      <c r="G14" s="17">
        <f t="shared" si="1"/>
        <v>99.014883720930243</v>
      </c>
      <c r="H14" s="17">
        <f t="shared" si="1"/>
        <v>99.014857881136948</v>
      </c>
    </row>
    <row r="15" spans="1:9" ht="15.75" x14ac:dyDescent="0.25">
      <c r="A15" s="13"/>
      <c r="B15" s="14" t="s">
        <v>21</v>
      </c>
      <c r="C15" s="15">
        <v>132000</v>
      </c>
      <c r="D15" s="16">
        <v>95040</v>
      </c>
      <c r="E15" s="16">
        <f>'[1]61'!F15</f>
        <v>97718</v>
      </c>
      <c r="F15" s="16">
        <f>'[1]61'!H15</f>
        <v>70357</v>
      </c>
      <c r="G15" s="17">
        <f t="shared" si="1"/>
        <v>74.028787878787881</v>
      </c>
      <c r="H15" s="17">
        <f t="shared" si="1"/>
        <v>74.028829966329965</v>
      </c>
    </row>
    <row r="16" spans="1:9" ht="15.75" x14ac:dyDescent="0.25">
      <c r="A16" s="13"/>
      <c r="B16" s="14" t="s">
        <v>22</v>
      </c>
      <c r="C16" s="15"/>
      <c r="D16" s="16"/>
      <c r="E16" s="16">
        <f>'[1]61'!F16</f>
        <v>383</v>
      </c>
      <c r="F16" s="16">
        <f>'[1]61'!H16</f>
        <v>0</v>
      </c>
      <c r="G16" s="17"/>
      <c r="H16" s="17"/>
    </row>
    <row r="17" spans="1:8" ht="15.75" x14ac:dyDescent="0.25">
      <c r="A17" s="13"/>
      <c r="B17" s="14" t="s">
        <v>23</v>
      </c>
      <c r="C17" s="15">
        <v>33000</v>
      </c>
      <c r="D17" s="16">
        <v>33000</v>
      </c>
      <c r="E17" s="16">
        <f>'[1]61'!F17</f>
        <v>12089</v>
      </c>
      <c r="F17" s="16">
        <f>'[1]61'!H17</f>
        <v>12089</v>
      </c>
      <c r="G17" s="17">
        <f t="shared" si="1"/>
        <v>36.633333333333333</v>
      </c>
      <c r="H17" s="17">
        <f t="shared" si="1"/>
        <v>36.633333333333333</v>
      </c>
    </row>
    <row r="18" spans="1:8" ht="31.5" x14ac:dyDescent="0.25">
      <c r="A18" s="13">
        <v>2</v>
      </c>
      <c r="B18" s="11" t="s">
        <v>24</v>
      </c>
      <c r="C18" s="12">
        <f>SUM(C19:C22)</f>
        <v>3310000</v>
      </c>
      <c r="D18" s="12">
        <f>SUM(D19:D22)</f>
        <v>2391880</v>
      </c>
      <c r="E18" s="12">
        <f>SUM(E19:E22)</f>
        <v>3027475</v>
      </c>
      <c r="F18" s="12">
        <f>SUM(F19:F22)</f>
        <v>2188597</v>
      </c>
      <c r="G18" s="8">
        <f t="shared" si="1"/>
        <v>91.46450151057401</v>
      </c>
      <c r="H18" s="8">
        <f t="shared" si="1"/>
        <v>91.501120457548041</v>
      </c>
    </row>
    <row r="19" spans="1:8" ht="15.75" x14ac:dyDescent="0.25">
      <c r="A19" s="13"/>
      <c r="B19" s="14" t="s">
        <v>20</v>
      </c>
      <c r="C19" s="15">
        <v>679000</v>
      </c>
      <c r="D19" s="16">
        <v>488880</v>
      </c>
      <c r="E19" s="16">
        <f>'[1]61'!F21</f>
        <v>592093</v>
      </c>
      <c r="F19" s="16">
        <f>'[1]61'!H21</f>
        <v>426307</v>
      </c>
      <c r="G19" s="17">
        <f t="shared" si="1"/>
        <v>87.200736377025038</v>
      </c>
      <c r="H19" s="17">
        <f t="shared" si="1"/>
        <v>87.200744558991985</v>
      </c>
    </row>
    <row r="20" spans="1:8" ht="15.75" x14ac:dyDescent="0.25">
      <c r="A20" s="13"/>
      <c r="B20" s="14" t="s">
        <v>21</v>
      </c>
      <c r="C20" s="15">
        <v>200000</v>
      </c>
      <c r="D20" s="16">
        <v>144000</v>
      </c>
      <c r="E20" s="16">
        <f>'[1]61'!F22</f>
        <v>262407</v>
      </c>
      <c r="F20" s="16">
        <f>'[1]61'!H22</f>
        <v>188933</v>
      </c>
      <c r="G20" s="17">
        <f t="shared" si="1"/>
        <v>131.20350000000002</v>
      </c>
      <c r="H20" s="17">
        <f t="shared" si="1"/>
        <v>131.20347222222222</v>
      </c>
    </row>
    <row r="21" spans="1:8" ht="15.75" x14ac:dyDescent="0.25">
      <c r="A21" s="13"/>
      <c r="B21" s="14" t="s">
        <v>22</v>
      </c>
      <c r="C21" s="15">
        <v>2400000</v>
      </c>
      <c r="D21" s="16">
        <v>1728000</v>
      </c>
      <c r="E21" s="16">
        <f>'[1]61'!F23</f>
        <v>2141493</v>
      </c>
      <c r="F21" s="16">
        <f>'[1]61'!H23</f>
        <v>1541875</v>
      </c>
      <c r="G21" s="17">
        <f t="shared" si="1"/>
        <v>89.228875000000002</v>
      </c>
      <c r="H21" s="17">
        <f t="shared" si="1"/>
        <v>89.22887731481481</v>
      </c>
    </row>
    <row r="22" spans="1:8" ht="15.75" x14ac:dyDescent="0.25">
      <c r="A22" s="13"/>
      <c r="B22" s="14" t="s">
        <v>23</v>
      </c>
      <c r="C22" s="15">
        <v>31000</v>
      </c>
      <c r="D22" s="16">
        <v>31000</v>
      </c>
      <c r="E22" s="16">
        <f>'[1]61'!F24</f>
        <v>31482</v>
      </c>
      <c r="F22" s="16">
        <f>'[1]61'!H24</f>
        <v>31482</v>
      </c>
      <c r="G22" s="17">
        <f t="shared" si="1"/>
        <v>101.55483870967741</v>
      </c>
      <c r="H22" s="17">
        <f t="shared" si="1"/>
        <v>101.55483870967741</v>
      </c>
    </row>
    <row r="23" spans="1:8" ht="35.25" customHeight="1" x14ac:dyDescent="0.25">
      <c r="A23" s="13">
        <v>3</v>
      </c>
      <c r="B23" s="11" t="s">
        <v>25</v>
      </c>
      <c r="C23" s="12">
        <f>SUM(C24:C28)</f>
        <v>445000</v>
      </c>
      <c r="D23" s="12">
        <f>SUM(D24:D28)</f>
        <v>325160</v>
      </c>
      <c r="E23" s="12">
        <f>SUM(E24:E28)</f>
        <v>484836</v>
      </c>
      <c r="F23" s="12">
        <f>SUM(F24:F28)</f>
        <v>350438</v>
      </c>
      <c r="G23" s="8">
        <f t="shared" si="1"/>
        <v>108.95191011235954</v>
      </c>
      <c r="H23" s="8">
        <f t="shared" si="1"/>
        <v>107.77401894451961</v>
      </c>
    </row>
    <row r="24" spans="1:8" ht="15.75" x14ac:dyDescent="0.25">
      <c r="A24" s="13"/>
      <c r="B24" s="14" t="s">
        <v>20</v>
      </c>
      <c r="C24" s="15">
        <v>232000</v>
      </c>
      <c r="D24" s="16">
        <v>167040</v>
      </c>
      <c r="E24" s="16">
        <f>'[1]61'!F26</f>
        <v>232528</v>
      </c>
      <c r="F24" s="16">
        <f>'[1]61'!H26</f>
        <v>167420</v>
      </c>
      <c r="G24" s="17">
        <f t="shared" si="1"/>
        <v>100.22758620689656</v>
      </c>
      <c r="H24" s="17">
        <f t="shared" si="1"/>
        <v>100.22749042145594</v>
      </c>
    </row>
    <row r="25" spans="1:8" ht="15.75" x14ac:dyDescent="0.25">
      <c r="A25" s="13"/>
      <c r="B25" s="14" t="s">
        <v>21</v>
      </c>
      <c r="C25" s="15">
        <v>150000</v>
      </c>
      <c r="D25" s="16">
        <v>108000</v>
      </c>
      <c r="E25" s="16">
        <f>'[1]61'!F27</f>
        <v>206842</v>
      </c>
      <c r="F25" s="16">
        <f>'[1]61'!H27</f>
        <v>148927</v>
      </c>
      <c r="G25" s="17">
        <f t="shared" si="1"/>
        <v>137.89466666666667</v>
      </c>
      <c r="H25" s="17">
        <f t="shared" si="1"/>
        <v>137.89537037037036</v>
      </c>
    </row>
    <row r="26" spans="1:8" ht="15.75" x14ac:dyDescent="0.25">
      <c r="A26" s="13"/>
      <c r="B26" s="14" t="s">
        <v>22</v>
      </c>
      <c r="C26" s="15">
        <v>46000</v>
      </c>
      <c r="D26" s="16">
        <v>33120</v>
      </c>
      <c r="E26" s="16">
        <f>'[1]61'!F28</f>
        <v>39888</v>
      </c>
      <c r="F26" s="16">
        <f>'[1]61'!H28</f>
        <v>28513</v>
      </c>
      <c r="G26" s="17">
        <f t="shared" si="1"/>
        <v>86.713043478260872</v>
      </c>
      <c r="H26" s="17">
        <f t="shared" si="1"/>
        <v>86.089975845410621</v>
      </c>
    </row>
    <row r="27" spans="1:8" ht="15.75" x14ac:dyDescent="0.25">
      <c r="A27" s="13"/>
      <c r="B27" s="14" t="s">
        <v>23</v>
      </c>
      <c r="C27" s="15">
        <v>11000</v>
      </c>
      <c r="D27" s="16">
        <v>11000</v>
      </c>
      <c r="E27" s="16">
        <f>'[1]61'!F29</f>
        <v>5578</v>
      </c>
      <c r="F27" s="16">
        <f>'[1]61'!H29</f>
        <v>5578</v>
      </c>
      <c r="G27" s="17">
        <f t="shared" si="1"/>
        <v>50.709090909090904</v>
      </c>
      <c r="H27" s="17">
        <f t="shared" si="1"/>
        <v>50.709090909090904</v>
      </c>
    </row>
    <row r="28" spans="1:8" ht="15.75" x14ac:dyDescent="0.25">
      <c r="A28" s="13"/>
      <c r="B28" s="14" t="s">
        <v>26</v>
      </c>
      <c r="C28" s="18">
        <v>6000</v>
      </c>
      <c r="D28" s="16">
        <v>6000</v>
      </c>
      <c r="E28" s="16"/>
      <c r="F28" s="16"/>
      <c r="G28" s="17"/>
      <c r="H28" s="17"/>
    </row>
    <row r="29" spans="1:8" ht="15.75" x14ac:dyDescent="0.25">
      <c r="A29" s="13">
        <v>4</v>
      </c>
      <c r="B29" s="11" t="s">
        <v>27</v>
      </c>
      <c r="C29" s="12">
        <f>SUM(C30:C33)</f>
        <v>4387000</v>
      </c>
      <c r="D29" s="12">
        <f>SUM(D30:D33)</f>
        <v>3181040</v>
      </c>
      <c r="E29" s="12">
        <f>SUM(E30:E33)</f>
        <v>3943827</v>
      </c>
      <c r="F29" s="12">
        <f>SUM(F30:F33)</f>
        <v>2870952</v>
      </c>
      <c r="G29" s="8">
        <f t="shared" si="1"/>
        <v>89.898039662639619</v>
      </c>
      <c r="H29" s="8">
        <f t="shared" si="1"/>
        <v>90.251993058873822</v>
      </c>
    </row>
    <row r="30" spans="1:8" ht="15.75" x14ac:dyDescent="0.25">
      <c r="A30" s="13"/>
      <c r="B30" s="14" t="s">
        <v>20</v>
      </c>
      <c r="C30" s="19">
        <v>2737000</v>
      </c>
      <c r="D30" s="16">
        <v>1970640</v>
      </c>
      <c r="E30" s="16">
        <f>'[1]61'!F32</f>
        <v>2369162</v>
      </c>
      <c r="F30" s="16">
        <f>'[1]61'!H32+'[1]61'!I32+'[1]61'!J32</f>
        <v>1705796</v>
      </c>
      <c r="G30" s="17">
        <f t="shared" si="1"/>
        <v>86.560540738034348</v>
      </c>
      <c r="H30" s="17">
        <f t="shared" si="1"/>
        <v>86.56050826127553</v>
      </c>
    </row>
    <row r="31" spans="1:8" ht="15.75" x14ac:dyDescent="0.25">
      <c r="A31" s="13"/>
      <c r="B31" s="14" t="s">
        <v>21</v>
      </c>
      <c r="C31" s="19">
        <v>1100000</v>
      </c>
      <c r="D31" s="16">
        <v>792000</v>
      </c>
      <c r="E31" s="16">
        <f>'[1]61'!F33</f>
        <v>865683</v>
      </c>
      <c r="F31" s="16">
        <f>'[1]61'!H33+'[1]61'!I33+'[1]61'!J33</f>
        <v>623292</v>
      </c>
      <c r="G31" s="17">
        <f t="shared" si="1"/>
        <v>78.698454545454538</v>
      </c>
      <c r="H31" s="17">
        <f t="shared" si="1"/>
        <v>78.698484848484853</v>
      </c>
    </row>
    <row r="32" spans="1:8" ht="15.75" x14ac:dyDescent="0.25">
      <c r="A32" s="13"/>
      <c r="B32" s="14" t="s">
        <v>22</v>
      </c>
      <c r="C32" s="19">
        <v>470000</v>
      </c>
      <c r="D32" s="16">
        <v>338400</v>
      </c>
      <c r="E32" s="16">
        <f>'[1]61'!F34</f>
        <v>592540</v>
      </c>
      <c r="F32" s="16">
        <f>'[1]61'!H34+'[1]61'!I34+'[1]61'!J34</f>
        <v>425422</v>
      </c>
      <c r="G32" s="17">
        <f t="shared" si="1"/>
        <v>126.07234042553192</v>
      </c>
      <c r="H32" s="17">
        <f t="shared" si="1"/>
        <v>125.71572104018914</v>
      </c>
    </row>
    <row r="33" spans="1:8" ht="15.75" x14ac:dyDescent="0.25">
      <c r="A33" s="13"/>
      <c r="B33" s="14" t="s">
        <v>23</v>
      </c>
      <c r="C33" s="19">
        <v>80000</v>
      </c>
      <c r="D33" s="16">
        <v>80000</v>
      </c>
      <c r="E33" s="16">
        <f>'[1]61'!F35</f>
        <v>116442</v>
      </c>
      <c r="F33" s="16">
        <f>'[1]61'!H35+'[1]61'!I35+'[1]61'!J35</f>
        <v>116442</v>
      </c>
      <c r="G33" s="17">
        <f t="shared" si="1"/>
        <v>145.55250000000001</v>
      </c>
      <c r="H33" s="17">
        <f t="shared" si="1"/>
        <v>145.55250000000001</v>
      </c>
    </row>
    <row r="34" spans="1:8" ht="15.75" x14ac:dyDescent="0.25">
      <c r="A34" s="13">
        <v>5</v>
      </c>
      <c r="B34" s="11" t="s">
        <v>28</v>
      </c>
      <c r="C34" s="20">
        <v>850000</v>
      </c>
      <c r="D34" s="12">
        <v>612000</v>
      </c>
      <c r="E34" s="12">
        <f>'[1]61'!F36</f>
        <v>1015554</v>
      </c>
      <c r="F34" s="12">
        <f>'[1]61'!H36</f>
        <v>731199</v>
      </c>
      <c r="G34" s="8">
        <f t="shared" si="1"/>
        <v>119.47694117647059</v>
      </c>
      <c r="H34" s="8">
        <f t="shared" si="1"/>
        <v>119.47696078431373</v>
      </c>
    </row>
    <row r="35" spans="1:8" ht="15.75" x14ac:dyDescent="0.25">
      <c r="A35" s="13">
        <v>6</v>
      </c>
      <c r="B35" s="11" t="s">
        <v>29</v>
      </c>
      <c r="C35" s="12">
        <f>C36+C37</f>
        <v>750000</v>
      </c>
      <c r="D35" s="12">
        <f t="shared" ref="D35:F35" si="2">D36+D37</f>
        <v>200880</v>
      </c>
      <c r="E35" s="12">
        <f t="shared" si="2"/>
        <v>747602</v>
      </c>
      <c r="F35" s="12">
        <f t="shared" si="2"/>
        <v>200240</v>
      </c>
      <c r="G35" s="8">
        <f t="shared" si="1"/>
        <v>99.680266666666668</v>
      </c>
      <c r="H35" s="8">
        <f t="shared" si="1"/>
        <v>99.681401831939468</v>
      </c>
    </row>
    <row r="36" spans="1:8" ht="31.5" x14ac:dyDescent="0.25">
      <c r="A36" s="13" t="s">
        <v>30</v>
      </c>
      <c r="B36" s="21" t="s">
        <v>31</v>
      </c>
      <c r="C36" s="16">
        <v>279000</v>
      </c>
      <c r="D36" s="16">
        <v>200880</v>
      </c>
      <c r="E36" s="16">
        <f>'[1]61'!F38</f>
        <v>469491</v>
      </c>
      <c r="F36" s="16"/>
      <c r="G36" s="17">
        <f t="shared" si="1"/>
        <v>168.27634408602151</v>
      </c>
      <c r="H36" s="17">
        <f t="shared" si="1"/>
        <v>0</v>
      </c>
    </row>
    <row r="37" spans="1:8" ht="15.75" x14ac:dyDescent="0.25">
      <c r="A37" s="13" t="s">
        <v>30</v>
      </c>
      <c r="B37" s="21" t="s">
        <v>32</v>
      </c>
      <c r="C37" s="16">
        <v>471000</v>
      </c>
      <c r="D37" s="16"/>
      <c r="E37" s="16">
        <f>'[1]61'!F39</f>
        <v>278111</v>
      </c>
      <c r="F37" s="16">
        <f>'[1]61'!H39</f>
        <v>200240</v>
      </c>
      <c r="G37" s="17">
        <f t="shared" si="1"/>
        <v>59.046921443736736</v>
      </c>
      <c r="H37" s="17"/>
    </row>
    <row r="38" spans="1:8" ht="15.75" x14ac:dyDescent="0.25">
      <c r="A38" s="13">
        <v>7</v>
      </c>
      <c r="B38" s="11" t="s">
        <v>33</v>
      </c>
      <c r="C38" s="20">
        <v>490000</v>
      </c>
      <c r="D38" s="20">
        <v>490000</v>
      </c>
      <c r="E38" s="12">
        <f>'[1]61'!F40</f>
        <v>603489</v>
      </c>
      <c r="F38" s="12">
        <f>'[1]61'!I40+'[1]61'!J40</f>
        <v>603489</v>
      </c>
      <c r="G38" s="8">
        <f t="shared" si="1"/>
        <v>123.16102040816325</v>
      </c>
      <c r="H38" s="8">
        <f t="shared" si="1"/>
        <v>123.16102040816325</v>
      </c>
    </row>
    <row r="39" spans="1:8" ht="15.75" x14ac:dyDescent="0.25">
      <c r="A39" s="13">
        <v>8</v>
      </c>
      <c r="B39" s="11" t="s">
        <v>34</v>
      </c>
      <c r="C39" s="12">
        <f>SUM(C40:C43)</f>
        <v>765000</v>
      </c>
      <c r="D39" s="12">
        <f t="shared" ref="D39:F39" si="3">SUM(D40:D43)</f>
        <v>200000</v>
      </c>
      <c r="E39" s="12">
        <f t="shared" si="3"/>
        <v>925064</v>
      </c>
      <c r="F39" s="12">
        <f t="shared" si="3"/>
        <v>136145</v>
      </c>
      <c r="G39" s="8">
        <f t="shared" si="1"/>
        <v>120.92339869281045</v>
      </c>
      <c r="H39" s="8">
        <f t="shared" si="1"/>
        <v>68.072500000000005</v>
      </c>
    </row>
    <row r="40" spans="1:8" ht="15.75" x14ac:dyDescent="0.25">
      <c r="A40" s="13" t="s">
        <v>30</v>
      </c>
      <c r="B40" s="22" t="s">
        <v>35</v>
      </c>
      <c r="C40" s="23">
        <v>565000</v>
      </c>
      <c r="D40" s="16"/>
      <c r="E40" s="23">
        <f>'[1]61'!F42</f>
        <v>792915</v>
      </c>
      <c r="F40" s="23">
        <f>'[1]61'!H42+'[1]61'!I42</f>
        <v>3996</v>
      </c>
      <c r="G40" s="24">
        <f t="shared" si="1"/>
        <v>140.33893805309734</v>
      </c>
      <c r="H40" s="24"/>
    </row>
    <row r="41" spans="1:8" ht="15.75" x14ac:dyDescent="0.25">
      <c r="A41" s="13" t="s">
        <v>30</v>
      </c>
      <c r="B41" s="22" t="s">
        <v>36</v>
      </c>
      <c r="C41" s="23">
        <v>106100</v>
      </c>
      <c r="D41" s="23">
        <v>106100</v>
      </c>
      <c r="E41" s="23">
        <f>'[1]61'!F43</f>
        <v>53890</v>
      </c>
      <c r="F41" s="23">
        <f>'[1]61'!H43+'[1]61'!I43+'[1]61'!J43</f>
        <v>53890</v>
      </c>
      <c r="G41" s="24">
        <f t="shared" si="1"/>
        <v>50.791705937794532</v>
      </c>
      <c r="H41" s="17">
        <f>F41/D41*100</f>
        <v>50.791705937794532</v>
      </c>
    </row>
    <row r="42" spans="1:8" ht="15.75" x14ac:dyDescent="0.25">
      <c r="A42" s="13" t="s">
        <v>30</v>
      </c>
      <c r="B42" s="22" t="s">
        <v>37</v>
      </c>
      <c r="C42" s="23">
        <v>71090</v>
      </c>
      <c r="D42" s="23">
        <v>71090</v>
      </c>
      <c r="E42" s="23">
        <f>'[1]61'!F44</f>
        <v>67332</v>
      </c>
      <c r="F42" s="23">
        <f>'[1]61'!H44+'[1]61'!I44+'[1]61'!J44</f>
        <v>67332</v>
      </c>
      <c r="G42" s="17">
        <f t="shared" si="1"/>
        <v>94.713743142495431</v>
      </c>
      <c r="H42" s="17">
        <f t="shared" si="1"/>
        <v>94.713743142495431</v>
      </c>
    </row>
    <row r="43" spans="1:8" ht="15.75" x14ac:dyDescent="0.25">
      <c r="A43" s="13" t="s">
        <v>30</v>
      </c>
      <c r="B43" s="22" t="s">
        <v>38</v>
      </c>
      <c r="C43" s="23">
        <v>22810</v>
      </c>
      <c r="D43" s="23">
        <v>22810</v>
      </c>
      <c r="E43" s="23">
        <f>'[1]61'!F45</f>
        <v>10927</v>
      </c>
      <c r="F43" s="23">
        <f>'[1]61'!H45+'[1]61'!I45+'[1]61'!J45</f>
        <v>10927</v>
      </c>
      <c r="G43" s="17">
        <f t="shared" si="1"/>
        <v>47.904427882507669</v>
      </c>
      <c r="H43" s="17">
        <f t="shared" si="1"/>
        <v>47.904427882507669</v>
      </c>
    </row>
    <row r="44" spans="1:8" ht="15.75" x14ac:dyDescent="0.25">
      <c r="A44" s="13">
        <v>9</v>
      </c>
      <c r="B44" s="11" t="s">
        <v>39</v>
      </c>
      <c r="C44" s="12"/>
      <c r="D44" s="12"/>
      <c r="E44" s="12">
        <f>'[1]61'!F46</f>
        <v>43</v>
      </c>
      <c r="F44" s="12">
        <f>'[1]61'!J46</f>
        <v>43</v>
      </c>
      <c r="G44" s="8"/>
      <c r="H44" s="8"/>
    </row>
    <row r="45" spans="1:8" ht="15.75" x14ac:dyDescent="0.25">
      <c r="A45" s="13">
        <v>10</v>
      </c>
      <c r="B45" s="11" t="s">
        <v>40</v>
      </c>
      <c r="C45" s="20">
        <v>14000</v>
      </c>
      <c r="D45" s="20">
        <v>14000</v>
      </c>
      <c r="E45" s="12">
        <f>'[1]61'!F47</f>
        <v>15586</v>
      </c>
      <c r="F45" s="12">
        <f>'[1]61'!J47</f>
        <v>15586</v>
      </c>
      <c r="G45" s="8">
        <f t="shared" si="1"/>
        <v>111.32857142857142</v>
      </c>
      <c r="H45" s="8">
        <f t="shared" si="1"/>
        <v>111.32857142857142</v>
      </c>
    </row>
    <row r="46" spans="1:8" ht="15.75" x14ac:dyDescent="0.25">
      <c r="A46" s="13">
        <v>11</v>
      </c>
      <c r="B46" s="11" t="s">
        <v>41</v>
      </c>
      <c r="C46" s="12">
        <f>C47+C48</f>
        <v>430000</v>
      </c>
      <c r="D46" s="12">
        <f t="shared" ref="D46:F46" si="4">D47+D48</f>
        <v>430000</v>
      </c>
      <c r="E46" s="12">
        <f t="shared" si="4"/>
        <v>304612</v>
      </c>
      <c r="F46" s="12">
        <f t="shared" si="4"/>
        <v>304612</v>
      </c>
      <c r="G46" s="8">
        <f t="shared" si="1"/>
        <v>70.84</v>
      </c>
      <c r="H46" s="8">
        <f t="shared" si="1"/>
        <v>70.84</v>
      </c>
    </row>
    <row r="47" spans="1:8" ht="15.75" x14ac:dyDescent="0.25">
      <c r="A47" s="13"/>
      <c r="B47" s="25" t="s">
        <v>42</v>
      </c>
      <c r="C47" s="16"/>
      <c r="D47" s="16"/>
      <c r="E47" s="26">
        <f>'[1]61'!F49</f>
        <v>31186</v>
      </c>
      <c r="F47" s="26">
        <f>'[1]61'!H49</f>
        <v>31186</v>
      </c>
      <c r="G47" s="17"/>
      <c r="H47" s="17"/>
    </row>
    <row r="48" spans="1:8" ht="15.75" x14ac:dyDescent="0.25">
      <c r="A48" s="13"/>
      <c r="B48" s="14" t="s">
        <v>43</v>
      </c>
      <c r="C48" s="16">
        <f>C49+C50</f>
        <v>430000</v>
      </c>
      <c r="D48" s="16">
        <f t="shared" ref="D48:F48" si="5">D49+D50</f>
        <v>430000</v>
      </c>
      <c r="E48" s="16">
        <f t="shared" si="5"/>
        <v>273426</v>
      </c>
      <c r="F48" s="16">
        <f t="shared" si="5"/>
        <v>273426</v>
      </c>
      <c r="G48" s="17">
        <f t="shared" si="1"/>
        <v>63.58744186046512</v>
      </c>
      <c r="H48" s="17">
        <f t="shared" si="1"/>
        <v>63.58744186046512</v>
      </c>
    </row>
    <row r="49" spans="1:8" ht="31.5" x14ac:dyDescent="0.25">
      <c r="A49" s="13"/>
      <c r="B49" s="14" t="s">
        <v>44</v>
      </c>
      <c r="C49" s="16">
        <v>428860</v>
      </c>
      <c r="D49" s="16">
        <v>428860</v>
      </c>
      <c r="E49" s="16">
        <f>'[1]61'!F51</f>
        <v>272188</v>
      </c>
      <c r="F49" s="16">
        <f>'[1]61'!H51</f>
        <v>272188</v>
      </c>
      <c r="G49" s="17">
        <f t="shared" si="1"/>
        <v>63.46779834911159</v>
      </c>
      <c r="H49" s="17">
        <f t="shared" si="1"/>
        <v>63.46779834911159</v>
      </c>
    </row>
    <row r="50" spans="1:8" ht="31.5" x14ac:dyDescent="0.25">
      <c r="A50" s="13"/>
      <c r="B50" s="14" t="s">
        <v>45</v>
      </c>
      <c r="C50" s="16">
        <v>1140</v>
      </c>
      <c r="D50" s="16">
        <v>1140</v>
      </c>
      <c r="E50" s="16">
        <f>'[1]61'!F52</f>
        <v>1238</v>
      </c>
      <c r="F50" s="16">
        <f>'[1]61'!I52</f>
        <v>1238</v>
      </c>
      <c r="G50" s="17">
        <f t="shared" si="1"/>
        <v>108.59649122807018</v>
      </c>
      <c r="H50" s="17">
        <f t="shared" si="1"/>
        <v>108.59649122807018</v>
      </c>
    </row>
    <row r="51" spans="1:8" ht="15.75" x14ac:dyDescent="0.25">
      <c r="A51" s="13">
        <v>12</v>
      </c>
      <c r="B51" s="11" t="s">
        <v>46</v>
      </c>
      <c r="C51" s="12">
        <f>C52+C53</f>
        <v>1200000</v>
      </c>
      <c r="D51" s="12">
        <f t="shared" ref="D51:F51" si="6">D52+D53</f>
        <v>1200000</v>
      </c>
      <c r="E51" s="12">
        <f t="shared" si="6"/>
        <v>2103114</v>
      </c>
      <c r="F51" s="12">
        <f t="shared" si="6"/>
        <v>2103114</v>
      </c>
      <c r="G51" s="8">
        <f t="shared" si="1"/>
        <v>175.2595</v>
      </c>
      <c r="H51" s="8">
        <f t="shared" si="1"/>
        <v>175.2595</v>
      </c>
    </row>
    <row r="52" spans="1:8" ht="15.75" x14ac:dyDescent="0.25">
      <c r="A52" s="13"/>
      <c r="B52" s="25" t="s">
        <v>42</v>
      </c>
      <c r="C52" s="15">
        <v>291000</v>
      </c>
      <c r="D52" s="15">
        <v>291000</v>
      </c>
      <c r="E52" s="16">
        <f>'[1]61'!F54</f>
        <v>156891</v>
      </c>
      <c r="F52" s="16">
        <f>E52</f>
        <v>156891</v>
      </c>
      <c r="G52" s="17">
        <f t="shared" si="1"/>
        <v>53.914432989690717</v>
      </c>
      <c r="H52" s="17">
        <f t="shared" si="1"/>
        <v>53.914432989690717</v>
      </c>
    </row>
    <row r="53" spans="1:8" ht="15.75" x14ac:dyDescent="0.25">
      <c r="A53" s="13"/>
      <c r="B53" s="14" t="s">
        <v>43</v>
      </c>
      <c r="C53" s="16">
        <f>C54+C55</f>
        <v>909000</v>
      </c>
      <c r="D53" s="16">
        <f t="shared" ref="D53:F53" si="7">D54+D55</f>
        <v>909000</v>
      </c>
      <c r="E53" s="16">
        <f t="shared" si="7"/>
        <v>1946223</v>
      </c>
      <c r="F53" s="16">
        <f t="shared" si="7"/>
        <v>1946223</v>
      </c>
      <c r="G53" s="17">
        <f t="shared" si="1"/>
        <v>214.10594059405938</v>
      </c>
      <c r="H53" s="17">
        <f t="shared" si="1"/>
        <v>214.10594059405938</v>
      </c>
    </row>
    <row r="54" spans="1:8" ht="15.75" x14ac:dyDescent="0.25">
      <c r="A54" s="13"/>
      <c r="B54" s="14" t="s">
        <v>47</v>
      </c>
      <c r="C54" s="15">
        <v>528400</v>
      </c>
      <c r="D54" s="15">
        <v>528400</v>
      </c>
      <c r="E54" s="16">
        <f>'[1]61'!F56</f>
        <v>970162</v>
      </c>
      <c r="F54" s="16">
        <f>E54</f>
        <v>970162</v>
      </c>
      <c r="G54" s="17">
        <f t="shared" si="1"/>
        <v>183.60370931112791</v>
      </c>
      <c r="H54" s="17">
        <f t="shared" si="1"/>
        <v>183.60370931112791</v>
      </c>
    </row>
    <row r="55" spans="1:8" ht="15.75" x14ac:dyDescent="0.25">
      <c r="A55" s="13"/>
      <c r="B55" s="14" t="s">
        <v>48</v>
      </c>
      <c r="C55" s="15">
        <v>380600</v>
      </c>
      <c r="D55" s="15">
        <v>380600</v>
      </c>
      <c r="E55" s="16">
        <f>'[1]61'!F57</f>
        <v>976061</v>
      </c>
      <c r="F55" s="16">
        <f>E55</f>
        <v>976061</v>
      </c>
      <c r="G55" s="17">
        <f t="shared" si="1"/>
        <v>256.4532317393589</v>
      </c>
      <c r="H55" s="17">
        <f t="shared" si="1"/>
        <v>256.4532317393589</v>
      </c>
    </row>
    <row r="56" spans="1:8" ht="31.5" x14ac:dyDescent="0.25">
      <c r="A56" s="13">
        <v>13</v>
      </c>
      <c r="B56" s="11" t="s">
        <v>49</v>
      </c>
      <c r="C56" s="12">
        <f>C57+C58</f>
        <v>12000</v>
      </c>
      <c r="D56" s="12">
        <f t="shared" ref="D56:F56" si="8">D57+D58</f>
        <v>12000</v>
      </c>
      <c r="E56" s="12">
        <f t="shared" si="8"/>
        <v>13050</v>
      </c>
      <c r="F56" s="12">
        <f t="shared" si="8"/>
        <v>13050</v>
      </c>
      <c r="G56" s="8">
        <f t="shared" si="1"/>
        <v>108.74999999999999</v>
      </c>
      <c r="H56" s="8">
        <f t="shared" si="1"/>
        <v>108.74999999999999</v>
      </c>
    </row>
    <row r="57" spans="1:8" ht="15.75" x14ac:dyDescent="0.25">
      <c r="A57" s="13"/>
      <c r="B57" s="14" t="s">
        <v>47</v>
      </c>
      <c r="C57" s="15">
        <v>11960</v>
      </c>
      <c r="D57" s="15">
        <v>11960</v>
      </c>
      <c r="E57" s="26">
        <f>'[1]61'!F59</f>
        <v>12613</v>
      </c>
      <c r="F57" s="26">
        <f>E57</f>
        <v>12613</v>
      </c>
      <c r="G57" s="17">
        <f t="shared" si="1"/>
        <v>105.45986622073578</v>
      </c>
      <c r="H57" s="17">
        <f t="shared" si="1"/>
        <v>105.45986622073578</v>
      </c>
    </row>
    <row r="58" spans="1:8" ht="15.75" x14ac:dyDescent="0.25">
      <c r="A58" s="13"/>
      <c r="B58" s="14" t="s">
        <v>48</v>
      </c>
      <c r="C58" s="15">
        <v>40</v>
      </c>
      <c r="D58" s="15">
        <v>40</v>
      </c>
      <c r="E58" s="26">
        <f>'[1]61'!F60</f>
        <v>437</v>
      </c>
      <c r="F58" s="26">
        <f>E58</f>
        <v>437</v>
      </c>
      <c r="G58" s="17">
        <f t="shared" si="1"/>
        <v>1092.5</v>
      </c>
      <c r="H58" s="17">
        <f t="shared" si="1"/>
        <v>1092.5</v>
      </c>
    </row>
    <row r="59" spans="1:8" ht="15.75" x14ac:dyDescent="0.25">
      <c r="A59" s="13">
        <v>14</v>
      </c>
      <c r="B59" s="11" t="s">
        <v>50</v>
      </c>
      <c r="C59" s="12">
        <f>SUM(C60:C63)</f>
        <v>220000</v>
      </c>
      <c r="D59" s="12">
        <f>SUM(D60:D63)</f>
        <v>220000</v>
      </c>
      <c r="E59" s="12">
        <f>SUM(E60:E63)</f>
        <v>214489</v>
      </c>
      <c r="F59" s="12">
        <f>SUM(F60:F63)</f>
        <v>214489</v>
      </c>
      <c r="G59" s="8">
        <f t="shared" si="1"/>
        <v>97.495000000000005</v>
      </c>
      <c r="H59" s="8">
        <f t="shared" si="1"/>
        <v>97.495000000000005</v>
      </c>
    </row>
    <row r="60" spans="1:8" ht="15.75" x14ac:dyDescent="0.25">
      <c r="A60" s="13"/>
      <c r="B60" s="14" t="s">
        <v>20</v>
      </c>
      <c r="C60" s="15">
        <v>70000</v>
      </c>
      <c r="D60" s="15">
        <v>70000</v>
      </c>
      <c r="E60" s="16">
        <f>'[1]61'!F64</f>
        <v>71765</v>
      </c>
      <c r="F60" s="16">
        <f>E60</f>
        <v>71765</v>
      </c>
      <c r="G60" s="17">
        <f t="shared" si="1"/>
        <v>102.52142857142856</v>
      </c>
      <c r="H60" s="17">
        <f t="shared" si="1"/>
        <v>102.52142857142856</v>
      </c>
    </row>
    <row r="61" spans="1:8" ht="15.75" x14ac:dyDescent="0.25">
      <c r="A61" s="13"/>
      <c r="B61" s="14" t="s">
        <v>21</v>
      </c>
      <c r="C61" s="15">
        <v>20000</v>
      </c>
      <c r="D61" s="15">
        <v>20000</v>
      </c>
      <c r="E61" s="16">
        <f>'[1]61'!F65</f>
        <v>8163</v>
      </c>
      <c r="F61" s="16">
        <f t="shared" ref="F61:F63" si="9">E61</f>
        <v>8163</v>
      </c>
      <c r="G61" s="17">
        <f t="shared" si="1"/>
        <v>40.814999999999998</v>
      </c>
      <c r="H61" s="17">
        <f t="shared" si="1"/>
        <v>40.814999999999998</v>
      </c>
    </row>
    <row r="62" spans="1:8" ht="15.75" x14ac:dyDescent="0.25">
      <c r="A62" s="13"/>
      <c r="B62" s="14" t="s">
        <v>51</v>
      </c>
      <c r="C62" s="15">
        <v>80000</v>
      </c>
      <c r="D62" s="15">
        <v>80000</v>
      </c>
      <c r="E62" s="16">
        <f>'[1]61'!F66</f>
        <v>96612</v>
      </c>
      <c r="F62" s="16">
        <f t="shared" si="9"/>
        <v>96612</v>
      </c>
      <c r="G62" s="17">
        <f t="shared" si="1"/>
        <v>120.76499999999999</v>
      </c>
      <c r="H62" s="17">
        <f t="shared" si="1"/>
        <v>120.76499999999999</v>
      </c>
    </row>
    <row r="63" spans="1:8" ht="15.75" x14ac:dyDescent="0.25">
      <c r="A63" s="13"/>
      <c r="B63" s="14" t="s">
        <v>52</v>
      </c>
      <c r="C63" s="27">
        <v>50000</v>
      </c>
      <c r="D63" s="27">
        <v>50000</v>
      </c>
      <c r="E63" s="16">
        <f>'[1]61'!F67</f>
        <v>37949</v>
      </c>
      <c r="F63" s="16">
        <f t="shared" si="9"/>
        <v>37949</v>
      </c>
      <c r="G63" s="17">
        <f t="shared" ref="G63:H73" si="10">E63/C63*100</f>
        <v>75.897999999999996</v>
      </c>
      <c r="H63" s="17">
        <f t="shared" si="10"/>
        <v>75.897999999999996</v>
      </c>
    </row>
    <row r="64" spans="1:8" ht="15.75" x14ac:dyDescent="0.25">
      <c r="A64" s="13">
        <v>15</v>
      </c>
      <c r="B64" s="11" t="s">
        <v>53</v>
      </c>
      <c r="C64" s="12">
        <f>C65+C66</f>
        <v>40000</v>
      </c>
      <c r="D64" s="12">
        <f t="shared" ref="D64:F64" si="11">D65+D66</f>
        <v>21800</v>
      </c>
      <c r="E64" s="12">
        <f t="shared" si="11"/>
        <v>65878</v>
      </c>
      <c r="F64" s="12">
        <f t="shared" si="11"/>
        <v>56535</v>
      </c>
      <c r="G64" s="8">
        <f t="shared" si="10"/>
        <v>164.69499999999999</v>
      </c>
      <c r="H64" s="8">
        <f t="shared" si="10"/>
        <v>259.33486238532112</v>
      </c>
    </row>
    <row r="65" spans="1:8" ht="15.75" x14ac:dyDescent="0.25">
      <c r="A65" s="13"/>
      <c r="B65" s="14" t="s">
        <v>54</v>
      </c>
      <c r="C65" s="15">
        <v>26000</v>
      </c>
      <c r="D65" s="16">
        <v>7800</v>
      </c>
      <c r="E65" s="16">
        <f>'[1]61'!F69</f>
        <v>13346</v>
      </c>
      <c r="F65" s="16">
        <f>'[1]61'!H69</f>
        <v>4003</v>
      </c>
      <c r="G65" s="17">
        <f t="shared" si="10"/>
        <v>51.330769230769235</v>
      </c>
      <c r="H65" s="17">
        <f t="shared" si="10"/>
        <v>51.320512820512818</v>
      </c>
    </row>
    <row r="66" spans="1:8" ht="15.75" x14ac:dyDescent="0.25">
      <c r="A66" s="13"/>
      <c r="B66" s="14" t="s">
        <v>55</v>
      </c>
      <c r="C66" s="15">
        <v>14000</v>
      </c>
      <c r="D66" s="16">
        <v>14000</v>
      </c>
      <c r="E66" s="16">
        <f>'[1]61'!F70</f>
        <v>52532</v>
      </c>
      <c r="F66" s="16">
        <f>'[1]61'!H70</f>
        <v>52532</v>
      </c>
      <c r="G66" s="17">
        <f t="shared" si="10"/>
        <v>375.2285714285714</v>
      </c>
      <c r="H66" s="17">
        <f t="shared" si="10"/>
        <v>375.2285714285714</v>
      </c>
    </row>
    <row r="67" spans="1:8" ht="15.75" x14ac:dyDescent="0.25">
      <c r="A67" s="13">
        <v>16</v>
      </c>
      <c r="B67" s="11" t="s">
        <v>56</v>
      </c>
      <c r="C67" s="12">
        <f>C68+C69+C70</f>
        <v>280000</v>
      </c>
      <c r="D67" s="12">
        <f>D68+D69+D70</f>
        <v>200000</v>
      </c>
      <c r="E67" s="12">
        <f>E68+E69+E70</f>
        <v>694125</v>
      </c>
      <c r="F67" s="12">
        <f>F68+F69+F70</f>
        <v>529792</v>
      </c>
      <c r="G67" s="8">
        <f t="shared" si="10"/>
        <v>247.90178571428569</v>
      </c>
      <c r="H67" s="8">
        <f t="shared" si="10"/>
        <v>264.89600000000002</v>
      </c>
    </row>
    <row r="68" spans="1:8" ht="15.75" x14ac:dyDescent="0.25">
      <c r="A68" s="13"/>
      <c r="B68" s="14" t="s">
        <v>57</v>
      </c>
      <c r="C68" s="15">
        <v>80000</v>
      </c>
      <c r="D68" s="16"/>
      <c r="E68" s="16">
        <f>'[1]61'!F72</f>
        <v>164333</v>
      </c>
      <c r="F68" s="16"/>
      <c r="G68" s="17">
        <f t="shared" si="10"/>
        <v>205.41624999999999</v>
      </c>
      <c r="H68" s="17"/>
    </row>
    <row r="69" spans="1:8" ht="15.75" x14ac:dyDescent="0.25">
      <c r="A69" s="13"/>
      <c r="B69" s="14" t="s">
        <v>58</v>
      </c>
      <c r="C69" s="15">
        <v>130955</v>
      </c>
      <c r="D69" s="16">
        <v>130955</v>
      </c>
      <c r="E69" s="16">
        <f>'[1]61'!F73</f>
        <v>375883</v>
      </c>
      <c r="F69" s="16">
        <f>E69</f>
        <v>375883</v>
      </c>
      <c r="G69" s="17">
        <f t="shared" si="10"/>
        <v>287.03218662899468</v>
      </c>
      <c r="H69" s="17">
        <f t="shared" si="10"/>
        <v>287.03218662899468</v>
      </c>
    </row>
    <row r="70" spans="1:8" ht="15.75" x14ac:dyDescent="0.25">
      <c r="A70" s="13"/>
      <c r="B70" s="14" t="s">
        <v>59</v>
      </c>
      <c r="C70" s="15">
        <v>69045</v>
      </c>
      <c r="D70" s="16">
        <v>69045</v>
      </c>
      <c r="E70" s="16">
        <f>'[1]61'!F74</f>
        <v>153909</v>
      </c>
      <c r="F70" s="16">
        <f>E70</f>
        <v>153909</v>
      </c>
      <c r="G70" s="17">
        <f t="shared" si="10"/>
        <v>222.9111449054964</v>
      </c>
      <c r="H70" s="17">
        <f t="shared" si="10"/>
        <v>222.9111449054964</v>
      </c>
    </row>
    <row r="71" spans="1:8" ht="31.5" x14ac:dyDescent="0.25">
      <c r="A71" s="13">
        <v>17</v>
      </c>
      <c r="B71" s="11" t="s">
        <v>60</v>
      </c>
      <c r="C71" s="28">
        <v>32000</v>
      </c>
      <c r="D71" s="28">
        <v>32000</v>
      </c>
      <c r="E71" s="12">
        <f>'[1]61'!F75</f>
        <v>46554</v>
      </c>
      <c r="F71" s="12">
        <f>E71</f>
        <v>46554</v>
      </c>
      <c r="G71" s="8">
        <f t="shared" si="10"/>
        <v>145.48125000000002</v>
      </c>
      <c r="H71" s="8">
        <f t="shared" si="10"/>
        <v>145.48125000000002</v>
      </c>
    </row>
    <row r="72" spans="1:8" s="1" customFormat="1" ht="15.75" x14ac:dyDescent="0.2">
      <c r="A72" s="10">
        <v>18</v>
      </c>
      <c r="B72" s="11" t="s">
        <v>61</v>
      </c>
      <c r="C72" s="28">
        <v>340000</v>
      </c>
      <c r="D72" s="12">
        <v>340000</v>
      </c>
      <c r="E72" s="12">
        <f>'[1]61'!F76</f>
        <v>322507</v>
      </c>
      <c r="F72" s="12">
        <f>E72</f>
        <v>322507</v>
      </c>
      <c r="G72" s="8">
        <f t="shared" si="10"/>
        <v>94.855000000000004</v>
      </c>
      <c r="H72" s="8">
        <f t="shared" si="10"/>
        <v>94.855000000000004</v>
      </c>
    </row>
    <row r="73" spans="1:8" ht="15.75" x14ac:dyDescent="0.25">
      <c r="A73" s="10" t="s">
        <v>62</v>
      </c>
      <c r="B73" s="11" t="s">
        <v>63</v>
      </c>
      <c r="C73" s="12">
        <f>SUM(C74:C78)</f>
        <v>505000</v>
      </c>
      <c r="D73" s="12">
        <f t="shared" ref="D73:F73" si="12">SUM(D74:D78)</f>
        <v>0</v>
      </c>
      <c r="E73" s="12">
        <f>SUM(E74:E81)</f>
        <v>6804299</v>
      </c>
      <c r="F73" s="12">
        <f t="shared" si="12"/>
        <v>0</v>
      </c>
      <c r="G73" s="8">
        <f t="shared" si="10"/>
        <v>1347.3859405940593</v>
      </c>
      <c r="H73" s="8"/>
    </row>
    <row r="74" spans="1:8" ht="15.75" x14ac:dyDescent="0.25">
      <c r="A74" s="13">
        <v>1</v>
      </c>
      <c r="B74" s="21" t="s">
        <v>64</v>
      </c>
      <c r="C74" s="15">
        <v>4000</v>
      </c>
      <c r="D74" s="16"/>
      <c r="E74" s="16">
        <f>'[1]61'!F78</f>
        <v>56611</v>
      </c>
      <c r="F74" s="16"/>
      <c r="G74" s="8"/>
      <c r="H74" s="29"/>
    </row>
    <row r="75" spans="1:8" ht="15.75" x14ac:dyDescent="0.25">
      <c r="A75" s="13">
        <v>2</v>
      </c>
      <c r="B75" s="21" t="s">
        <v>65</v>
      </c>
      <c r="C75" s="15">
        <v>295000</v>
      </c>
      <c r="D75" s="16"/>
      <c r="E75" s="16">
        <f>'[1]61'!F79</f>
        <v>1642315</v>
      </c>
      <c r="F75" s="16"/>
      <c r="G75" s="8"/>
      <c r="H75" s="29"/>
    </row>
    <row r="76" spans="1:8" ht="31.5" x14ac:dyDescent="0.25">
      <c r="A76" s="13">
        <v>3</v>
      </c>
      <c r="B76" s="21" t="s">
        <v>66</v>
      </c>
      <c r="C76" s="15"/>
      <c r="D76" s="16"/>
      <c r="E76" s="16">
        <f>'[1]61'!F80</f>
        <v>1597327</v>
      </c>
      <c r="F76" s="16"/>
      <c r="G76" s="8"/>
      <c r="H76" s="29"/>
    </row>
    <row r="77" spans="1:8" ht="31.5" x14ac:dyDescent="0.25">
      <c r="A77" s="13">
        <v>4</v>
      </c>
      <c r="B77" s="21" t="s">
        <v>67</v>
      </c>
      <c r="C77" s="15"/>
      <c r="D77" s="16"/>
      <c r="E77" s="16">
        <f>'[1]61'!F81</f>
        <v>3215377</v>
      </c>
      <c r="F77" s="16"/>
      <c r="G77" s="8"/>
      <c r="H77" s="29"/>
    </row>
    <row r="78" spans="1:8" ht="34.5" customHeight="1" x14ac:dyDescent="0.25">
      <c r="A78" s="13">
        <v>5</v>
      </c>
      <c r="B78" s="21" t="s">
        <v>68</v>
      </c>
      <c r="C78" s="15">
        <v>206000</v>
      </c>
      <c r="D78" s="16"/>
      <c r="E78" s="16">
        <f>'[1]61'!F82</f>
        <v>290880</v>
      </c>
      <c r="F78" s="16"/>
      <c r="G78" s="8"/>
      <c r="H78" s="29"/>
    </row>
    <row r="79" spans="1:8" ht="15.75" x14ac:dyDescent="0.25">
      <c r="A79" s="13">
        <v>6</v>
      </c>
      <c r="B79" s="21" t="s">
        <v>69</v>
      </c>
      <c r="C79" s="15"/>
      <c r="D79" s="16"/>
      <c r="E79" s="16">
        <f>'[1]61'!F83</f>
        <v>560</v>
      </c>
      <c r="F79" s="16"/>
      <c r="G79" s="8"/>
      <c r="H79" s="29"/>
    </row>
    <row r="80" spans="1:8" ht="15.75" x14ac:dyDescent="0.25">
      <c r="A80" s="13">
        <v>7</v>
      </c>
      <c r="B80" s="21" t="s">
        <v>70</v>
      </c>
      <c r="C80" s="15"/>
      <c r="D80" s="16"/>
      <c r="E80" s="16">
        <f>'[1]61'!F84</f>
        <v>3</v>
      </c>
      <c r="F80" s="16"/>
      <c r="G80" s="8"/>
      <c r="H80" s="29"/>
    </row>
    <row r="81" spans="1:8" ht="15.75" x14ac:dyDescent="0.25">
      <c r="A81" s="13">
        <v>6</v>
      </c>
      <c r="B81" s="21" t="s">
        <v>71</v>
      </c>
      <c r="C81" s="16"/>
      <c r="D81" s="16"/>
      <c r="E81" s="16">
        <f>'[1]61'!F86</f>
        <v>1226</v>
      </c>
      <c r="F81" s="16"/>
      <c r="G81" s="8"/>
      <c r="H81" s="29"/>
    </row>
    <row r="82" spans="1:8" s="1" customFormat="1" ht="15.75" x14ac:dyDescent="0.2">
      <c r="A82" s="10" t="s">
        <v>72</v>
      </c>
      <c r="B82" s="11" t="s">
        <v>73</v>
      </c>
      <c r="C82" s="12"/>
      <c r="D82" s="12"/>
      <c r="E82" s="12">
        <f>'[1]61'!F87</f>
        <v>58203</v>
      </c>
      <c r="F82" s="12">
        <f>E82</f>
        <v>58203</v>
      </c>
      <c r="G82" s="8"/>
      <c r="H82" s="30"/>
    </row>
    <row r="83" spans="1:8" s="1" customFormat="1" ht="15.75" x14ac:dyDescent="0.2">
      <c r="A83" s="10" t="s">
        <v>74</v>
      </c>
      <c r="B83" s="11" t="s">
        <v>75</v>
      </c>
      <c r="C83" s="12"/>
      <c r="D83" s="12"/>
      <c r="E83" s="12">
        <f>'[1]61'!F88</f>
        <v>16661</v>
      </c>
      <c r="F83" s="12">
        <f>E83</f>
        <v>16661</v>
      </c>
      <c r="G83" s="8"/>
      <c r="H83" s="30"/>
    </row>
    <row r="84" spans="1:8" s="1" customFormat="1" ht="15.75" x14ac:dyDescent="0.2">
      <c r="A84" s="10" t="s">
        <v>11</v>
      </c>
      <c r="B84" s="11" t="s">
        <v>76</v>
      </c>
      <c r="C84" s="12"/>
      <c r="D84" s="12"/>
      <c r="E84" s="12">
        <f>'[1]61'!F91</f>
        <v>875</v>
      </c>
      <c r="F84" s="12">
        <f>E84</f>
        <v>875</v>
      </c>
      <c r="G84" s="8"/>
      <c r="H84" s="30"/>
    </row>
    <row r="85" spans="1:8" s="1" customFormat="1" ht="15.75" x14ac:dyDescent="0.2">
      <c r="A85" s="10" t="s">
        <v>77</v>
      </c>
      <c r="B85" s="11" t="s">
        <v>78</v>
      </c>
      <c r="C85" s="12"/>
      <c r="D85" s="12"/>
      <c r="E85" s="12"/>
      <c r="F85" s="12"/>
      <c r="G85" s="8"/>
      <c r="H85" s="30"/>
    </row>
    <row r="86" spans="1:8" s="1" customFormat="1" ht="15.75" x14ac:dyDescent="0.2">
      <c r="A86" s="10" t="s">
        <v>79</v>
      </c>
      <c r="B86" s="11" t="s">
        <v>80</v>
      </c>
      <c r="C86" s="12"/>
      <c r="D86" s="12"/>
      <c r="E86" s="12">
        <f>'[1]61'!F98</f>
        <v>6331155</v>
      </c>
      <c r="F86" s="12">
        <f>'[1]61'!H98+'[1]61'!I98+'[1]61'!J98</f>
        <v>6317315</v>
      </c>
      <c r="G86" s="8"/>
      <c r="H86" s="30"/>
    </row>
    <row r="87" spans="1:8" s="1" customFormat="1" ht="15.75" x14ac:dyDescent="0.2">
      <c r="A87" s="10" t="s">
        <v>81</v>
      </c>
      <c r="B87" s="11" t="s">
        <v>82</v>
      </c>
      <c r="C87" s="12"/>
      <c r="D87" s="12"/>
      <c r="E87" s="12">
        <f>'[1]61'!F106</f>
        <v>2179512</v>
      </c>
      <c r="F87" s="12">
        <f>E87</f>
        <v>2179512</v>
      </c>
      <c r="G87" s="8"/>
      <c r="H87" s="30"/>
    </row>
    <row r="88" spans="1:8" s="1" customFormat="1" ht="31.5" x14ac:dyDescent="0.2">
      <c r="A88" s="31" t="s">
        <v>83</v>
      </c>
      <c r="B88" s="32" t="s">
        <v>84</v>
      </c>
      <c r="C88" s="33"/>
      <c r="D88" s="33"/>
      <c r="E88" s="33">
        <f>'[1]61'!F105</f>
        <v>3626268</v>
      </c>
      <c r="F88" s="33">
        <f>E88</f>
        <v>3626268</v>
      </c>
      <c r="G88" s="34"/>
      <c r="H88" s="34"/>
    </row>
  </sheetData>
  <mergeCells count="8">
    <mergeCell ref="F1:H1"/>
    <mergeCell ref="A3:H3"/>
    <mergeCell ref="G5:H5"/>
    <mergeCell ref="A6:A7"/>
    <mergeCell ref="B6:B7"/>
    <mergeCell ref="C6:D6"/>
    <mergeCell ref="E6:F6"/>
    <mergeCell ref="G6:H6"/>
  </mergeCells>
  <printOptions horizontalCentered="1"/>
  <pageMargins left="0.55118110236220474" right="0.27559055118110237" top="0.31496062992125984" bottom="0.31496062992125984" header="0.19685039370078741" footer="0.19685039370078741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63</vt:lpstr>
      <vt:lpstr>'63'!Print_Titles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dvknhat</dc:creator>
  <cp:lastModifiedBy>tem</cp:lastModifiedBy>
  <dcterms:created xsi:type="dcterms:W3CDTF">2020-01-02T03:10:19Z</dcterms:created>
  <dcterms:modified xsi:type="dcterms:W3CDTF">2020-01-15T04:37:32Z</dcterms:modified>
</cp:coreProperties>
</file>