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dvknhat.STCKHH\Desktop\CV 2018\Cong khai 2020\Thuc hien\"/>
    </mc:Choice>
  </mc:AlternateContent>
  <xr:revisionPtr revIDLastSave="0" documentId="13_ncr:1_{97609D4F-7BFA-4CEE-9348-0A3A735E81C5}" xr6:coauthVersionLast="46" xr6:coauthVersionMax="46" xr10:uidLastSave="{00000000-0000-0000-0000-000000000000}"/>
  <bookViews>
    <workbookView xWindow="30" yWindow="30" windowWidth="10500" windowHeight="10890" xr2:uid="{00000000-000D-0000-FFFF-FFFF00000000}"/>
  </bookViews>
  <sheets>
    <sheet name="UTH" sheetId="2" r:id="rId1"/>
  </sheets>
  <definedNames>
    <definedName name="_xlnm.Print_Titles" localSheetId="0">UTH!$8:$9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2" l="1"/>
  <c r="I47" i="2"/>
  <c r="H47" i="2"/>
  <c r="G47" i="2"/>
  <c r="I46" i="2"/>
  <c r="H46" i="2"/>
  <c r="G46" i="2"/>
  <c r="F45" i="2"/>
  <c r="G45" i="2" s="1"/>
  <c r="E45" i="2"/>
  <c r="D45" i="2"/>
  <c r="C45" i="2"/>
  <c r="I44" i="2"/>
  <c r="H44" i="2"/>
  <c r="G44" i="2"/>
  <c r="H43" i="2"/>
  <c r="G43" i="2"/>
  <c r="I42" i="2"/>
  <c r="H42" i="2"/>
  <c r="G42" i="2"/>
  <c r="H41" i="2"/>
  <c r="G41" i="2"/>
  <c r="I40" i="2"/>
  <c r="H40" i="2"/>
  <c r="G40" i="2"/>
  <c r="I39" i="2"/>
  <c r="H39" i="2"/>
  <c r="G39" i="2"/>
  <c r="I38" i="2"/>
  <c r="H38" i="2"/>
  <c r="G38" i="2"/>
  <c r="I37" i="2"/>
  <c r="H37" i="2"/>
  <c r="G37" i="2"/>
  <c r="E36" i="2"/>
  <c r="D36" i="2"/>
  <c r="C36" i="2"/>
  <c r="I35" i="2"/>
  <c r="H35" i="2"/>
  <c r="G35" i="2"/>
  <c r="I34" i="2"/>
  <c r="H34" i="2"/>
  <c r="G34" i="2"/>
  <c r="I33" i="2"/>
  <c r="H33" i="2"/>
  <c r="G33" i="2"/>
  <c r="I32" i="2"/>
  <c r="H32" i="2"/>
  <c r="G32" i="2"/>
  <c r="I31" i="2"/>
  <c r="H31" i="2"/>
  <c r="G31" i="2"/>
  <c r="I30" i="2"/>
  <c r="H30" i="2"/>
  <c r="G30" i="2"/>
  <c r="I29" i="2"/>
  <c r="H29" i="2"/>
  <c r="G29" i="2"/>
  <c r="I28" i="2"/>
  <c r="H28" i="2"/>
  <c r="G28" i="2"/>
  <c r="I27" i="2"/>
  <c r="H27" i="2"/>
  <c r="G27" i="2"/>
  <c r="I26" i="2"/>
  <c r="H26" i="2"/>
  <c r="G26" i="2"/>
  <c r="I25" i="2"/>
  <c r="H25" i="2"/>
  <c r="G25" i="2"/>
  <c r="F24" i="2"/>
  <c r="E24" i="2"/>
  <c r="D24" i="2"/>
  <c r="D12" i="2" s="1"/>
  <c r="D11" i="2" s="1"/>
  <c r="C24" i="2"/>
  <c r="I23" i="2"/>
  <c r="H23" i="2"/>
  <c r="G23" i="2"/>
  <c r="I22" i="2"/>
  <c r="H22" i="2"/>
  <c r="G22" i="2"/>
  <c r="I21" i="2"/>
  <c r="H21" i="2"/>
  <c r="G21" i="2"/>
  <c r="I20" i="2"/>
  <c r="H20" i="2"/>
  <c r="G20" i="2"/>
  <c r="I19" i="2"/>
  <c r="H19" i="2"/>
  <c r="G19" i="2"/>
  <c r="I18" i="2"/>
  <c r="H18" i="2"/>
  <c r="G18" i="2"/>
  <c r="F17" i="2"/>
  <c r="E17" i="2"/>
  <c r="D17" i="2"/>
  <c r="C17" i="2"/>
  <c r="I16" i="2"/>
  <c r="H16" i="2"/>
  <c r="G16" i="2"/>
  <c r="I15" i="2"/>
  <c r="H15" i="2"/>
  <c r="G15" i="2"/>
  <c r="I14" i="2"/>
  <c r="H14" i="2"/>
  <c r="G14" i="2"/>
  <c r="F13" i="2"/>
  <c r="E13" i="2"/>
  <c r="D13" i="2"/>
  <c r="C13" i="2"/>
  <c r="E12" i="2"/>
  <c r="E11" i="2" s="1"/>
  <c r="I24" i="2" l="1"/>
  <c r="I36" i="2"/>
  <c r="C12" i="2"/>
  <c r="C11" i="2" s="1"/>
  <c r="I13" i="2"/>
  <c r="I17" i="2"/>
  <c r="H45" i="2"/>
  <c r="H36" i="2"/>
  <c r="H24" i="2"/>
  <c r="F12" i="2"/>
  <c r="G13" i="2"/>
  <c r="G17" i="2"/>
  <c r="I45" i="2"/>
  <c r="H13" i="2"/>
  <c r="H17" i="2"/>
  <c r="G24" i="2"/>
  <c r="G36" i="2"/>
  <c r="H12" i="2" l="1"/>
  <c r="I12" i="2"/>
  <c r="G12" i="2"/>
  <c r="F11" i="2"/>
  <c r="G11" i="2" l="1"/>
  <c r="H11" i="2"/>
  <c r="I11" i="2"/>
</calcChain>
</file>

<file path=xl/sharedStrings.xml><?xml version="1.0" encoding="utf-8"?>
<sst xmlns="http://schemas.openxmlformats.org/spreadsheetml/2006/main" count="69" uniqueCount="63">
  <si>
    <t>UBND TỈNH KHÁNH HÒA</t>
  </si>
  <si>
    <t>Biểu số 60/CK-NSNN</t>
  </si>
  <si>
    <t xml:space="preserve">         SỞ TÀI CHÍNH</t>
  </si>
  <si>
    <t>(Ban hành kèm theo QĐ số            /QĐ-UBND ngày       tháng     năm 2017 của UBND tỉnh Khánh Hòa)</t>
  </si>
  <si>
    <t>Đơn vị: Triệu đồng</t>
  </si>
  <si>
    <t>STT</t>
  </si>
  <si>
    <t>Nội dung</t>
  </si>
  <si>
    <t>Dự toán năm 2020</t>
  </si>
  <si>
    <t>So sánh thực hiện với</t>
  </si>
  <si>
    <t>DTTW</t>
  </si>
  <si>
    <t>DTĐP</t>
  </si>
  <si>
    <t>Cùng kỳ</t>
  </si>
  <si>
    <t>A</t>
  </si>
  <si>
    <t>B</t>
  </si>
  <si>
    <t>TỔNG THU NSNN TRÊN ĐỊA BÀN</t>
  </si>
  <si>
    <t>I</t>
  </si>
  <si>
    <t>Thu nội địa</t>
  </si>
  <si>
    <t>Thu từ khu vực DNNN</t>
  </si>
  <si>
    <t>a</t>
  </si>
  <si>
    <t>Thu từ DNNN Trung ương</t>
  </si>
  <si>
    <t>b</t>
  </si>
  <si>
    <t>Thu từ DNNN địa phương</t>
  </si>
  <si>
    <t xml:space="preserve"> - Tổng Công ty Khánh Việt</t>
  </si>
  <si>
    <t xml:space="preserve"> - Các doanh nghiệp còn lại</t>
  </si>
  <si>
    <t>Thu từ khu vực doanh nghiệp có vốn đầu tư nước ngoài</t>
  </si>
  <si>
    <t xml:space="preserve">Thu từ khu vực kinh tế ngoài quốc doanh </t>
  </si>
  <si>
    <t>Thuế thu nhập cá nhân</t>
  </si>
  <si>
    <t xml:space="preserve">Thuế bảo vệ môi trường </t>
  </si>
  <si>
    <t xml:space="preserve">Lệ phí trước bạ </t>
  </si>
  <si>
    <t>Thu phí, lệ phí</t>
  </si>
  <si>
    <t>Các khoản thu về nhà, đất</t>
  </si>
  <si>
    <t>Thuế sử dụng đất phi nông nghiệp</t>
  </si>
  <si>
    <t>Thu tiền sử dụng đất</t>
  </si>
  <si>
    <t>c</t>
  </si>
  <si>
    <t>Tiền cho thuê mặt đất, mặt nước</t>
  </si>
  <si>
    <t>d</t>
  </si>
  <si>
    <t>Tiền cho thuê và tiền bán nhà thuộc sỡ hữu nhà nước</t>
  </si>
  <si>
    <t>e</t>
  </si>
  <si>
    <t>Thuế sử dụng đất nông nghiệp</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</si>
  <si>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</si>
  <si>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</si>
  <si>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</si>
  <si>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hoa lợi công sản khác</t>
  </si>
  <si>
    <t>Thu khác ngân sách</t>
  </si>
  <si>
    <t>II</t>
  </si>
  <si>
    <t>Thu từ dầu thô</t>
  </si>
  <si>
    <t>III</t>
  </si>
  <si>
    <t>Thu từ hoạt động xuất nhập khẩu</t>
  </si>
  <si>
    <t>Thuế giá trị gia tăng từ hàng hóa nhập khẩu</t>
  </si>
  <si>
    <t>Thuế xuất khẩu</t>
  </si>
  <si>
    <t>Thuế nhập khẩu</t>
  </si>
  <si>
    <t>Thuế tiêu thu đặc biệt thu từ hàng hóa nhập khẩu</t>
  </si>
  <si>
    <t>Thuế bảo vệ môi trường thu từ hàng hóa nhập khẩu</t>
  </si>
  <si>
    <t>Thu khác</t>
  </si>
  <si>
    <t>Phí, lệ phí hải quan</t>
  </si>
  <si>
    <t>IV</t>
  </si>
  <si>
    <t xml:space="preserve">Thu viện trợ </t>
  </si>
  <si>
    <t>Thu NSĐP được hưởng theo phân cấp</t>
  </si>
  <si>
    <t>Từ các khoản phân chia</t>
  </si>
  <si>
    <t>Các khoản thu NSĐP được hưởng 100%</t>
  </si>
  <si>
    <t>Thực hiện năm 2019</t>
  </si>
  <si>
    <t>THỰC HIỆN THU NGÂN SÁCH NHÀ NƯỚC NĂM 2020</t>
  </si>
  <si>
    <t>Thực hiện năm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</si>
</sst>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charset val="163"/>
      <scheme val="minor"/>
    </font>
    <font>
      <sz val="11"/>
      <color theme="1"/>
      <name val="Times New Roman"/>
      <family val="2"/>
    </font>
    <font>
      <sz val="14"/>
      <color theme="1"/>
      <name val="Times New Roman"/>
      <family val="1"/>
    </font>
    <font>
      <sz val="14"/>
      <color theme="1"/>
      <name val="Times New Roman"/>
      <family val="2"/>
    </font>
    <font>
      <b/>
      <sz val="13"/>
      <color theme="1"/>
      <name val="Times New Roman"/>
      <family val="1"/>
    </font>
    <font>
      <b/>
      <sz val="14"/>
      <color theme="1"/>
      <name val="Times New Roman"/>
      <family val="1"/>
    </font>
    <font>
      <i/>
      <sz val="12"/>
      <color theme="0"/>
      <name val="Times New Roman"/>
      <family val="1"/>
    </font>
    <font>
      <i/>
      <sz val="12"/>
      <color theme="1"/>
      <name val="Times New Roman"/>
      <family val="1"/>
    </font>
    <font>
      <i/>
      <sz val="14"/>
      <color theme="1"/>
      <name val="Times New Roman"/>
      <family val="1"/>
    </font>
    <font>
      <b/>
      <sz val="14"/>
      <color theme="1"/>
      <name val="Times New Roman"/>
      <family val="1"/>
      <charset val="163"/>
    </font>
    <font>
      <sz val="14"/>
      <color theme="0"/>
      <name val="Times New Roman"/>
      <family val="2"/>
    </font>
    <font>
      <sz val="14"/>
      <color rgb="FFFF0000"/>
      <name val="Times New Roman"/>
      <family val="2"/>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xf numFmtId="0" fontId="1" fillId="0" borderId="0"/>
  </cellStyleXfs>
  <cellXfs count="52">
    <xf numFmtId="0" fontId="0" fillId="0" borderId="0" xfId="0"/>
    <xf numFmtId="0" fontId="2" fillId="0" borderId="0" xfId="1" applyFont="1" applyAlignment="1">
      <alignment horizontal="left"/>
    </xf>
    <xf numFmtId="0" fontId="3" fillId="0" borderId="0" xfId="1" applyFont="1"/>
    <xf numFmtId="0" fontId="5" fillId="0" borderId="0" xfId="1" applyFont="1" applyAlignment="1">
      <alignment horizontal="left"/>
    </xf>
    <xf numFmtId="164" fontId="3" fillId="0" borderId="0" xfId="1" applyNumberFormat="1" applyFont="1" applyAlignment="1">
      <alignment horizontal="center"/>
    </xf>
    <xf numFmtId="0" fontId="5" fillId="0" borderId="0" xfId="1" applyFont="1" applyAlignment="1">
      <alignment horizontal="center"/>
    </xf>
    <xf numFmtId="164" fontId="5" fillId="0" borderId="0" xfId="1" applyNumberFormat="1" applyFont="1" applyAlignment="1">
      <alignment horizontal="center"/>
    </xf>
    <xf numFmtId="0" fontId="3" fillId="0" borderId="0" xfId="1" applyFont="1" applyAlignment="1">
      <alignment horizontal="center"/>
    </xf>
    <xf numFmtId="0" fontId="5" fillId="0" borderId="0" xfId="1" applyFont="1" applyAlignment="1">
      <alignment horizontal="center" vertical="center" wrapText="1"/>
    </xf>
    <xf numFmtId="3" fontId="5" fillId="0" borderId="3" xfId="1" applyNumberFormat="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horizontal="center"/>
    </xf>
    <xf numFmtId="3" fontId="5" fillId="0" borderId="3" xfId="1" applyNumberFormat="1" applyFont="1" applyBorder="1" applyAlignment="1">
      <alignment horizontal="center"/>
    </xf>
    <xf numFmtId="0" fontId="5" fillId="0" borderId="8" xfId="1" applyFont="1" applyBorder="1" applyAlignment="1">
      <alignment horizontal="center" vertical="center" wrapText="1"/>
    </xf>
    <xf numFmtId="0" fontId="5" fillId="0" borderId="8" xfId="1" applyFont="1" applyBorder="1" applyAlignment="1">
      <alignment vertical="center" wrapText="1"/>
    </xf>
    <xf numFmtId="3" fontId="5" fillId="0" borderId="8" xfId="1" applyNumberFormat="1" applyFont="1" applyBorder="1" applyAlignment="1">
      <alignment vertical="center" wrapText="1"/>
    </xf>
    <xf numFmtId="164" fontId="5" fillId="0" borderId="9" xfId="1" applyNumberFormat="1" applyFont="1" applyBorder="1" applyAlignment="1">
      <alignment horizontal="center" vertical="center" wrapText="1"/>
    </xf>
    <xf numFmtId="164" fontId="5" fillId="0" borderId="8" xfId="1" applyNumberFormat="1" applyFont="1" applyBorder="1" applyAlignment="1">
      <alignment horizontal="center" vertical="center" wrapText="1"/>
    </xf>
    <xf numFmtId="0" fontId="5" fillId="0" borderId="0" xfId="1" applyFont="1" applyAlignment="1">
      <alignment vertical="center" wrapText="1"/>
    </xf>
    <xf numFmtId="0" fontId="5" fillId="0" borderId="9" xfId="1" applyFont="1" applyBorder="1" applyAlignment="1">
      <alignment horizontal="center" vertical="center" wrapText="1"/>
    </xf>
    <xf numFmtId="0" fontId="5" fillId="0" borderId="9" xfId="1" applyFont="1" applyBorder="1" applyAlignment="1">
      <alignment vertical="center" wrapText="1"/>
    </xf>
    <xf numFmtId="3" fontId="5" fillId="0" borderId="9" xfId="1" applyNumberFormat="1" applyFont="1" applyBorder="1" applyAlignment="1">
      <alignment vertical="center" wrapText="1"/>
    </xf>
    <xf numFmtId="0" fontId="3" fillId="0" borderId="9" xfId="1" applyFont="1" applyBorder="1" applyAlignment="1">
      <alignment horizontal="center" vertical="center" wrapText="1"/>
    </xf>
    <xf numFmtId="0" fontId="3" fillId="0" borderId="9" xfId="1" applyFont="1" applyBorder="1" applyAlignment="1">
      <alignment vertical="center" wrapText="1"/>
    </xf>
    <xf numFmtId="3" fontId="3" fillId="0" borderId="9" xfId="1" applyNumberFormat="1" applyFont="1" applyBorder="1" applyAlignment="1">
      <alignment vertical="center" wrapText="1"/>
    </xf>
    <xf numFmtId="164" fontId="3" fillId="0" borderId="9" xfId="1" applyNumberFormat="1" applyFont="1" applyBorder="1" applyAlignment="1">
      <alignment horizontal="center" vertical="center" wrapText="1"/>
    </xf>
    <xf numFmtId="0" fontId="3" fillId="0" borderId="0" xfId="1" applyFont="1" applyAlignment="1">
      <alignment vertical="center" wrapText="1"/>
    </xf>
    <xf numFmtId="0" fontId="8" fillId="0" borderId="9" xfId="1" applyFont="1" applyBorder="1" applyAlignment="1">
      <alignment horizontal="center" vertical="center" wrapText="1"/>
    </xf>
    <xf numFmtId="0" fontId="8" fillId="0" borderId="9" xfId="1" applyFont="1" applyBorder="1" applyAlignment="1">
      <alignment vertical="center" wrapText="1"/>
    </xf>
    <xf numFmtId="3" fontId="8" fillId="0" borderId="9" xfId="1" applyNumberFormat="1" applyFont="1" applyBorder="1" applyAlignment="1">
      <alignment vertical="center" wrapText="1"/>
    </xf>
    <xf numFmtId="164" fontId="8" fillId="0" borderId="9" xfId="1" applyNumberFormat="1" applyFont="1" applyBorder="1" applyAlignment="1">
      <alignment horizontal="center" vertical="center" wrapText="1"/>
    </xf>
    <xf numFmtId="0" fontId="8" fillId="0" borderId="0" xfId="1" applyFont="1" applyAlignment="1">
      <alignment vertical="center" wrapText="1"/>
    </xf>
    <xf numFmtId="3" fontId="3" fillId="0" borderId="9" xfId="1" applyNumberFormat="1" applyFont="1" applyBorder="1" applyAlignment="1">
      <alignment horizontal="center" vertical="center" wrapText="1"/>
    </xf>
    <xf numFmtId="164" fontId="9" fillId="0" borderId="9"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0" xfId="1" applyFont="1" applyBorder="1" applyAlignment="1">
      <alignment vertical="center" wrapText="1"/>
    </xf>
    <xf numFmtId="3" fontId="3" fillId="0" borderId="10" xfId="1" applyNumberFormat="1" applyFont="1" applyBorder="1" applyAlignment="1">
      <alignment vertical="center" wrapText="1"/>
    </xf>
    <xf numFmtId="164" fontId="3" fillId="0" borderId="10" xfId="1" applyNumberFormat="1" applyFont="1" applyBorder="1" applyAlignment="1">
      <alignment horizontal="center" vertical="center" wrapText="1"/>
    </xf>
    <xf numFmtId="0" fontId="10" fillId="0" borderId="0" xfId="1" applyFont="1"/>
    <xf numFmtId="0" fontId="11" fillId="0" borderId="0" xfId="1" applyFont="1"/>
    <xf numFmtId="164" fontId="4" fillId="0" borderId="0" xfId="1" applyNumberFormat="1" applyFont="1" applyAlignment="1">
      <alignment horizontal="center"/>
    </xf>
    <xf numFmtId="0" fontId="5" fillId="0" borderId="0" xfId="1" applyFont="1" applyAlignment="1">
      <alignment horizontal="center"/>
    </xf>
    <xf numFmtId="0" fontId="6" fillId="0" borderId="0" xfId="1" applyFont="1" applyAlignment="1">
      <alignment horizontal="center"/>
    </xf>
    <xf numFmtId="164" fontId="7" fillId="0" borderId="1" xfId="1" applyNumberFormat="1" applyFont="1" applyBorder="1" applyAlignment="1">
      <alignment horizontal="center"/>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3" fontId="5" fillId="0" borderId="3" xfId="1" applyNumberFormat="1" applyFont="1" applyBorder="1" applyAlignment="1">
      <alignment horizontal="center" vertical="center" wrapText="1"/>
    </xf>
    <xf numFmtId="3" fontId="5" fillId="0" borderId="4" xfId="1" applyNumberFormat="1" applyFont="1" applyBorder="1" applyAlignment="1">
      <alignment horizontal="center" vertical="center" wrapText="1"/>
    </xf>
    <xf numFmtId="3" fontId="5" fillId="0" borderId="5" xfId="1" applyNumberFormat="1" applyFont="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495300</xdr:colOff>
      <xdr:row>2</xdr:row>
      <xdr:rowOff>19050</xdr:rowOff>
    </xdr:from>
    <xdr:to>
      <xdr:col>1</xdr:col>
      <xdr:colOff>904875</xdr:colOff>
      <xdr:row>2</xdr:row>
      <xdr:rowOff>19050</xdr:rowOff>
    </xdr:to>
    <xdr:cxnSp macro="">
      <xdr:nvCxnSpPr>
        <xdr:cNvPr id="2" name="Straight Connector 1">
          <a:extLst>
            <a:ext uri="{FF2B5EF4-FFF2-40B4-BE49-F238E27FC236}">
              <a16:creationId xmlns:a16="http://schemas.microsoft.com/office/drawing/2014/main" id="{00000000-0008-0000-0100-000005000000}"/>
            </a:ext>
          </a:extLst>
        </xdr:cNvPr>
        <xdr:cNvCxnSpPr/>
      </xdr:nvCxnSpPr>
      <xdr:spPr>
        <a:xfrm>
          <a:off x="495300" y="495300"/>
          <a:ext cx="10191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tabSelected="1" zoomScale="70" zoomScaleNormal="70" workbookViewId="0">
      <pane xSplit="2" ySplit="9" topLeftCell="F34" activePane="bottomRight" state="frozen"/>
      <selection pane="topRight" activeCell="C1" sqref="C1"/>
      <selection pane="bottomLeft" activeCell="A10" sqref="A10"/>
      <selection pane="bottomRight" activeCell="K45" sqref="K45"/>
    </sheetView>
  </sheetViews>
  <sheetFormatPr defaultColWidth="9" defaultRowHeight="18.75" x14ac:dyDescent="0.3"/>
  <cols>
    <col min="1" max="1" width="9" style="7"/>
    <col min="2" max="2" width="44.5703125" style="2" customWidth="1"/>
    <col min="3" max="3" width="14.140625" style="2" customWidth="1"/>
    <col min="4" max="6" width="13.5703125" style="2" customWidth="1"/>
    <col min="7" max="7" width="10.140625" style="2" customWidth="1"/>
    <col min="8" max="9" width="9.85546875" style="4" customWidth="1"/>
    <col min="10" max="16384" width="9" style="2"/>
  </cols>
  <sheetData>
    <row r="1" spans="1:9" x14ac:dyDescent="0.3">
      <c r="A1" s="1" t="s">
        <v>0</v>
      </c>
      <c r="G1" s="40" t="s">
        <v>1</v>
      </c>
      <c r="H1" s="40"/>
      <c r="I1" s="40"/>
    </row>
    <row r="2" spans="1:9" x14ac:dyDescent="0.3">
      <c r="A2" s="3" t="s">
        <v>2</v>
      </c>
    </row>
    <row r="4" spans="1:9" x14ac:dyDescent="0.3">
      <c r="A4" s="41" t="s">
        <v>61</v>
      </c>
      <c r="B4" s="41"/>
      <c r="C4" s="41"/>
      <c r="D4" s="41"/>
      <c r="E4" s="41"/>
      <c r="F4" s="41"/>
      <c r="G4" s="41"/>
      <c r="H4" s="41"/>
      <c r="I4" s="41"/>
    </row>
    <row r="5" spans="1:9" x14ac:dyDescent="0.3">
      <c r="A5" s="42" t="s">
        <v>3</v>
      </c>
      <c r="B5" s="42"/>
      <c r="C5" s="42"/>
      <c r="D5" s="42"/>
      <c r="E5" s="42"/>
      <c r="F5" s="42"/>
      <c r="G5" s="42"/>
      <c r="H5" s="42"/>
      <c r="I5" s="42"/>
    </row>
    <row r="6" spans="1:9" x14ac:dyDescent="0.3">
      <c r="A6" s="5"/>
      <c r="B6" s="5"/>
      <c r="C6" s="5"/>
      <c r="D6" s="5"/>
      <c r="E6" s="5"/>
      <c r="F6" s="5"/>
      <c r="G6" s="5"/>
      <c r="H6" s="6"/>
      <c r="I6" s="6"/>
    </row>
    <row r="7" spans="1:9" x14ac:dyDescent="0.3">
      <c r="H7" s="43" t="s">
        <v>4</v>
      </c>
      <c r="I7" s="43"/>
    </row>
    <row r="8" spans="1:9" s="8" customFormat="1" x14ac:dyDescent="0.25">
      <c r="A8" s="44" t="s">
        <v>5</v>
      </c>
      <c r="B8" s="44" t="s">
        <v>6</v>
      </c>
      <c r="C8" s="46" t="s">
        <v>60</v>
      </c>
      <c r="D8" s="47" t="s">
        <v>7</v>
      </c>
      <c r="E8" s="48"/>
      <c r="F8" s="46" t="s">
        <v>62</v>
      </c>
      <c r="G8" s="49" t="s">
        <v>8</v>
      </c>
      <c r="H8" s="50"/>
      <c r="I8" s="51"/>
    </row>
    <row r="9" spans="1:9" s="8" customFormat="1" ht="36" customHeight="1" x14ac:dyDescent="0.25">
      <c r="A9" s="45"/>
      <c r="B9" s="45"/>
      <c r="C9" s="46"/>
      <c r="D9" s="9" t="s">
        <v>9</v>
      </c>
      <c r="E9" s="9" t="s">
        <v>10</v>
      </c>
      <c r="F9" s="46"/>
      <c r="G9" s="9" t="s">
        <v>9</v>
      </c>
      <c r="H9" s="9" t="s">
        <v>10</v>
      </c>
      <c r="I9" s="10" t="s">
        <v>11</v>
      </c>
    </row>
    <row r="10" spans="1:9" s="5" customFormat="1" x14ac:dyDescent="0.3">
      <c r="A10" s="11" t="s">
        <v>12</v>
      </c>
      <c r="B10" s="11" t="s">
        <v>13</v>
      </c>
      <c r="C10" s="11">
        <v>1</v>
      </c>
      <c r="D10" s="11">
        <v>2</v>
      </c>
      <c r="E10" s="11">
        <v>3</v>
      </c>
      <c r="F10" s="11">
        <v>4</v>
      </c>
      <c r="G10" s="11">
        <v>5</v>
      </c>
      <c r="H10" s="12">
        <v>6</v>
      </c>
      <c r="I10" s="12">
        <v>7</v>
      </c>
    </row>
    <row r="11" spans="1:9" s="18" customFormat="1" ht="37.5" x14ac:dyDescent="0.25">
      <c r="A11" s="13" t="s">
        <v>12</v>
      </c>
      <c r="B11" s="14" t="s">
        <v>14</v>
      </c>
      <c r="C11" s="15">
        <f>C12+C35+C36+C44</f>
        <v>19074164</v>
      </c>
      <c r="D11" s="15">
        <f>D12+D35+D36+D44</f>
        <v>17273000</v>
      </c>
      <c r="E11" s="15">
        <f>E12+E35+E36+E44</f>
        <v>17273000</v>
      </c>
      <c r="F11" s="15">
        <f>F12+F35+F36+F44</f>
        <v>13824579</v>
      </c>
      <c r="G11" s="16">
        <f>IFERROR(F11/D11*100,"")</f>
        <v>80.035772593064323</v>
      </c>
      <c r="H11" s="17">
        <f>IFERROR(F11/E11*100,"")</f>
        <v>80.035772593064323</v>
      </c>
      <c r="I11" s="17">
        <f>IFERROR(F11/C11*100,"")</f>
        <v>72.478033637542381</v>
      </c>
    </row>
    <row r="12" spans="1:9" s="18" customFormat="1" x14ac:dyDescent="0.25">
      <c r="A12" s="19" t="s">
        <v>15</v>
      </c>
      <c r="B12" s="20" t="s">
        <v>16</v>
      </c>
      <c r="C12" s="21">
        <f>SUM(C18:C24)+SUM(C30:C34)+C13</f>
        <v>15708678</v>
      </c>
      <c r="D12" s="21">
        <f t="shared" ref="D12" si="0">SUM(D18:D24)+SUM(D30:D34)+D13</f>
        <v>15973000</v>
      </c>
      <c r="E12" s="21">
        <f t="shared" ref="E12:F12" si="1">SUM(E18:E24)+SUM(E30:E34)+E13</f>
        <v>15973000</v>
      </c>
      <c r="F12" s="21">
        <f t="shared" si="1"/>
        <v>11694579</v>
      </c>
      <c r="G12" s="16">
        <f>IFERROR(F12/D12*100,"")</f>
        <v>73.214668503098977</v>
      </c>
      <c r="H12" s="16">
        <f t="shared" ref="H12:H47" si="2">IFERROR(F12/E12*100,"")</f>
        <v>73.214668503098977</v>
      </c>
      <c r="I12" s="16">
        <f t="shared" ref="I12:I47" si="3">IFERROR(F12/C12*100,"")</f>
        <v>74.446614794701375</v>
      </c>
    </row>
    <row r="13" spans="1:9" s="26" customFormat="1" x14ac:dyDescent="0.25">
      <c r="A13" s="22">
        <v>1</v>
      </c>
      <c r="B13" s="23" t="s">
        <v>17</v>
      </c>
      <c r="C13" s="24">
        <f>C14+C15</f>
        <v>3756176</v>
      </c>
      <c r="D13" s="24">
        <f t="shared" ref="D13:F13" si="4">D14+D15</f>
        <v>3970000</v>
      </c>
      <c r="E13" s="24">
        <f t="shared" si="4"/>
        <v>3970000</v>
      </c>
      <c r="F13" s="24">
        <f t="shared" si="4"/>
        <v>3247185</v>
      </c>
      <c r="G13" s="25">
        <f>IFERROR(F13/D13*100,"")</f>
        <v>81.79307304785894</v>
      </c>
      <c r="H13" s="25">
        <f>IFERROR(F13/E13*100,"")</f>
        <v>81.79307304785894</v>
      </c>
      <c r="I13" s="25">
        <f t="shared" si="3"/>
        <v>86.449223891532228</v>
      </c>
    </row>
    <row r="14" spans="1:9" s="26" customFormat="1" x14ac:dyDescent="0.25">
      <c r="A14" s="22" t="s">
        <v>18</v>
      </c>
      <c r="B14" s="23" t="s">
        <v>19</v>
      </c>
      <c r="C14" s="24">
        <v>622044</v>
      </c>
      <c r="D14" s="24">
        <v>670000</v>
      </c>
      <c r="E14" s="24">
        <v>670000</v>
      </c>
      <c r="F14" s="24">
        <v>509727</v>
      </c>
      <c r="G14" s="25">
        <f>IFERROR(F14/D14*100,"")</f>
        <v>76.07865671641791</v>
      </c>
      <c r="H14" s="25">
        <f t="shared" si="2"/>
        <v>76.07865671641791</v>
      </c>
      <c r="I14" s="25">
        <f t="shared" si="3"/>
        <v>81.943881783282208</v>
      </c>
    </row>
    <row r="15" spans="1:9" s="26" customFormat="1" x14ac:dyDescent="0.25">
      <c r="A15" s="22" t="s">
        <v>20</v>
      </c>
      <c r="B15" s="23" t="s">
        <v>21</v>
      </c>
      <c r="C15" s="24">
        <v>3134132</v>
      </c>
      <c r="D15" s="24">
        <v>3300000</v>
      </c>
      <c r="E15" s="24">
        <v>3300000</v>
      </c>
      <c r="F15" s="24">
        <v>2737458</v>
      </c>
      <c r="G15" s="25">
        <f t="shared" ref="G15:G35" si="5">IFERROR(F15/D15*100,"")</f>
        <v>82.953272727272733</v>
      </c>
      <c r="H15" s="25">
        <f t="shared" si="2"/>
        <v>82.953272727272733</v>
      </c>
      <c r="I15" s="25">
        <f t="shared" si="3"/>
        <v>87.343417571436049</v>
      </c>
    </row>
    <row r="16" spans="1:9" s="31" customFormat="1" x14ac:dyDescent="0.25">
      <c r="A16" s="27"/>
      <c r="B16" s="28" t="s">
        <v>22</v>
      </c>
      <c r="C16" s="29">
        <v>2650854</v>
      </c>
      <c r="D16" s="29">
        <v>2700000</v>
      </c>
      <c r="E16" s="29">
        <v>2700000</v>
      </c>
      <c r="F16" s="29">
        <v>2357755</v>
      </c>
      <c r="G16" s="25">
        <f t="shared" si="5"/>
        <v>87.324259259259264</v>
      </c>
      <c r="H16" s="30">
        <f t="shared" si="2"/>
        <v>87.324259259259264</v>
      </c>
      <c r="I16" s="30">
        <f t="shared" si="3"/>
        <v>88.943223580023641</v>
      </c>
    </row>
    <row r="17" spans="1:9" s="31" customFormat="1" x14ac:dyDescent="0.25">
      <c r="A17" s="27"/>
      <c r="B17" s="28" t="s">
        <v>23</v>
      </c>
      <c r="C17" s="29">
        <f>C15-C16</f>
        <v>483278</v>
      </c>
      <c r="D17" s="29">
        <f t="shared" ref="D17:F17" si="6">D15-D16</f>
        <v>600000</v>
      </c>
      <c r="E17" s="29">
        <f t="shared" si="6"/>
        <v>600000</v>
      </c>
      <c r="F17" s="29">
        <f t="shared" si="6"/>
        <v>379703</v>
      </c>
      <c r="G17" s="25">
        <f t="shared" si="5"/>
        <v>63.283833333333327</v>
      </c>
      <c r="H17" s="30">
        <f t="shared" si="2"/>
        <v>63.283833333333327</v>
      </c>
      <c r="I17" s="30">
        <f t="shared" si="3"/>
        <v>78.568236087717622</v>
      </c>
    </row>
    <row r="18" spans="1:9" s="26" customFormat="1" ht="37.5" x14ac:dyDescent="0.25">
      <c r="A18" s="22">
        <v>2</v>
      </c>
      <c r="B18" s="23" t="s">
        <v>24</v>
      </c>
      <c r="C18" s="24">
        <v>895927</v>
      </c>
      <c r="D18" s="24">
        <v>650000</v>
      </c>
      <c r="E18" s="24">
        <v>650000</v>
      </c>
      <c r="F18" s="24">
        <v>822526</v>
      </c>
      <c r="G18" s="25">
        <f t="shared" si="5"/>
        <v>126.54246153846154</v>
      </c>
      <c r="H18" s="25">
        <f t="shared" si="2"/>
        <v>126.54246153846154</v>
      </c>
      <c r="I18" s="25">
        <f t="shared" si="3"/>
        <v>91.807256618005709</v>
      </c>
    </row>
    <row r="19" spans="1:9" s="26" customFormat="1" ht="37.5" x14ac:dyDescent="0.25">
      <c r="A19" s="22">
        <v>3</v>
      </c>
      <c r="B19" s="23" t="s">
        <v>25</v>
      </c>
      <c r="C19" s="24">
        <v>4375359</v>
      </c>
      <c r="D19" s="24">
        <v>4730000</v>
      </c>
      <c r="E19" s="24">
        <v>4730000</v>
      </c>
      <c r="F19" s="24">
        <v>2780994</v>
      </c>
      <c r="G19" s="25">
        <f t="shared" si="5"/>
        <v>58.794799154334044</v>
      </c>
      <c r="H19" s="25">
        <f t="shared" si="2"/>
        <v>58.794799154334044</v>
      </c>
      <c r="I19" s="25">
        <f t="shared" si="3"/>
        <v>63.560361561188458</v>
      </c>
    </row>
    <row r="20" spans="1:9" s="26" customFormat="1" x14ac:dyDescent="0.25">
      <c r="A20" s="22">
        <v>4</v>
      </c>
      <c r="B20" s="23" t="s">
        <v>26</v>
      </c>
      <c r="C20" s="24">
        <v>1098286</v>
      </c>
      <c r="D20" s="24">
        <v>1380000</v>
      </c>
      <c r="E20" s="24">
        <v>1380000</v>
      </c>
      <c r="F20" s="24">
        <v>985266</v>
      </c>
      <c r="G20" s="25">
        <f t="shared" si="5"/>
        <v>71.396086956521742</v>
      </c>
      <c r="H20" s="25">
        <f t="shared" si="2"/>
        <v>71.396086956521742</v>
      </c>
      <c r="I20" s="25">
        <f t="shared" si="3"/>
        <v>89.709419950723216</v>
      </c>
    </row>
    <row r="21" spans="1:9" s="26" customFormat="1" x14ac:dyDescent="0.25">
      <c r="A21" s="22">
        <v>5</v>
      </c>
      <c r="B21" s="23" t="s">
        <v>27</v>
      </c>
      <c r="C21" s="24">
        <v>1064796</v>
      </c>
      <c r="D21" s="24">
        <v>1150000</v>
      </c>
      <c r="E21" s="24">
        <v>1150000</v>
      </c>
      <c r="F21" s="24">
        <v>1019630</v>
      </c>
      <c r="G21" s="25">
        <f t="shared" si="5"/>
        <v>88.663478260869567</v>
      </c>
      <c r="H21" s="25">
        <f t="shared" si="2"/>
        <v>88.663478260869567</v>
      </c>
      <c r="I21" s="25">
        <f t="shared" si="3"/>
        <v>95.758248528356603</v>
      </c>
    </row>
    <row r="22" spans="1:9" s="26" customFormat="1" x14ac:dyDescent="0.25">
      <c r="A22" s="22">
        <v>6</v>
      </c>
      <c r="B22" s="23" t="s">
        <v>28</v>
      </c>
      <c r="C22" s="24">
        <v>604147</v>
      </c>
      <c r="D22" s="24">
        <v>700000</v>
      </c>
      <c r="E22" s="24">
        <v>700000</v>
      </c>
      <c r="F22" s="24">
        <v>367296</v>
      </c>
      <c r="G22" s="25">
        <f t="shared" si="5"/>
        <v>52.470857142857142</v>
      </c>
      <c r="H22" s="25">
        <f t="shared" si="2"/>
        <v>52.470857142857142</v>
      </c>
      <c r="I22" s="25">
        <f t="shared" si="3"/>
        <v>60.795799697755683</v>
      </c>
    </row>
    <row r="23" spans="1:9" s="26" customFormat="1" x14ac:dyDescent="0.25">
      <c r="A23" s="22">
        <v>7</v>
      </c>
      <c r="B23" s="23" t="s">
        <v>29</v>
      </c>
      <c r="C23" s="24">
        <v>1037958</v>
      </c>
      <c r="D23" s="24">
        <v>1150000</v>
      </c>
      <c r="E23" s="24">
        <v>1150000</v>
      </c>
      <c r="F23" s="24">
        <v>268422</v>
      </c>
      <c r="G23" s="25">
        <f t="shared" si="5"/>
        <v>23.341043478260872</v>
      </c>
      <c r="H23" s="25">
        <f t="shared" si="2"/>
        <v>23.341043478260872</v>
      </c>
      <c r="I23" s="25">
        <f t="shared" si="3"/>
        <v>25.860583954264044</v>
      </c>
    </row>
    <row r="24" spans="1:9" s="26" customFormat="1" x14ac:dyDescent="0.25">
      <c r="A24" s="22">
        <v>8</v>
      </c>
      <c r="B24" s="23" t="s">
        <v>30</v>
      </c>
      <c r="C24" s="24">
        <f>SUM(C25:C29)</f>
        <v>1712397</v>
      </c>
      <c r="D24" s="24">
        <f t="shared" ref="D24:E24" si="7">SUM(D25:D29)</f>
        <v>1327000</v>
      </c>
      <c r="E24" s="24">
        <f t="shared" si="7"/>
        <v>1327000</v>
      </c>
      <c r="F24" s="24">
        <f>SUM(F25:F29)</f>
        <v>1271803</v>
      </c>
      <c r="G24" s="25">
        <f t="shared" si="5"/>
        <v>95.840467219291639</v>
      </c>
      <c r="H24" s="25">
        <f t="shared" si="2"/>
        <v>95.840467219291639</v>
      </c>
      <c r="I24" s="25">
        <f t="shared" si="3"/>
        <v>74.270335675664001</v>
      </c>
    </row>
    <row r="25" spans="1:9" s="31" customFormat="1" x14ac:dyDescent="0.25">
      <c r="A25" s="27" t="s">
        <v>18</v>
      </c>
      <c r="B25" s="28" t="s">
        <v>31</v>
      </c>
      <c r="C25" s="29">
        <v>14547</v>
      </c>
      <c r="D25" s="29">
        <v>15000</v>
      </c>
      <c r="E25" s="29">
        <v>15000</v>
      </c>
      <c r="F25" s="29">
        <v>12723</v>
      </c>
      <c r="G25" s="25">
        <f t="shared" si="5"/>
        <v>84.82</v>
      </c>
      <c r="H25" s="30">
        <f t="shared" si="2"/>
        <v>84.82</v>
      </c>
      <c r="I25" s="30">
        <f t="shared" si="3"/>
        <v>87.461332233450193</v>
      </c>
    </row>
    <row r="26" spans="1:9" s="31" customFormat="1" x14ac:dyDescent="0.25">
      <c r="A26" s="27" t="s">
        <v>20</v>
      </c>
      <c r="B26" s="28" t="s">
        <v>32</v>
      </c>
      <c r="C26" s="29">
        <v>1200977</v>
      </c>
      <c r="D26" s="29">
        <v>1000000</v>
      </c>
      <c r="E26" s="29">
        <v>1000000</v>
      </c>
      <c r="F26" s="29">
        <v>830223</v>
      </c>
      <c r="G26" s="25">
        <f t="shared" si="5"/>
        <v>83.022300000000001</v>
      </c>
      <c r="H26" s="30">
        <f t="shared" si="2"/>
        <v>83.022300000000001</v>
      </c>
      <c r="I26" s="30">
        <f t="shared" si="3"/>
        <v>69.128967498961259</v>
      </c>
    </row>
    <row r="27" spans="1:9" s="31" customFormat="1" x14ac:dyDescent="0.25">
      <c r="A27" s="27" t="s">
        <v>33</v>
      </c>
      <c r="B27" s="28" t="s">
        <v>34</v>
      </c>
      <c r="C27" s="29">
        <v>459654</v>
      </c>
      <c r="D27" s="29">
        <v>310000</v>
      </c>
      <c r="E27" s="29">
        <v>310000</v>
      </c>
      <c r="F27" s="29">
        <v>426845</v>
      </c>
      <c r="G27" s="25">
        <f t="shared" si="5"/>
        <v>137.69193548387096</v>
      </c>
      <c r="H27" s="30">
        <f t="shared" si="2"/>
        <v>137.69193548387096</v>
      </c>
      <c r="I27" s="30">
        <f t="shared" si="3"/>
        <v>92.862239858676304</v>
      </c>
    </row>
    <row r="28" spans="1:9" s="31" customFormat="1" ht="37.5" x14ac:dyDescent="0.25">
      <c r="A28" s="27" t="s">
        <v>35</v>
      </c>
      <c r="B28" s="28" t="s">
        <v>36</v>
      </c>
      <c r="C28" s="29">
        <v>37215</v>
      </c>
      <c r="D28" s="29">
        <v>2000</v>
      </c>
      <c r="E28" s="29">
        <v>2000</v>
      </c>
      <c r="F28" s="29">
        <v>2010</v>
      </c>
      <c r="G28" s="25">
        <f t="shared" si="5"/>
        <v>100.49999999999999</v>
      </c>
      <c r="H28" s="30">
        <f t="shared" si="2"/>
        <v>100.49999999999999</v>
      </c>
      <c r="I28" s="30">
        <f t="shared" si="3"/>
        <v>5.4010479645304308</v>
      </c>
    </row>
    <row r="29" spans="1:9" s="31" customFormat="1" x14ac:dyDescent="0.25">
      <c r="A29" s="27" t="s">
        <v>37</v>
      </c>
      <c r="B29" s="28" t="s">
        <v>38</v>
      </c>
      <c r="C29" s="29">
        <v>4</v>
      </c>
      <c r="D29" s="29"/>
      <c r="E29" s="29"/>
      <c r="F29" s="29">
        <v>2</v>
      </c>
      <c r="G29" s="25" t="str">
        <f t="shared" si="5"/>
        <v/>
      </c>
      <c r="H29" s="30" t="str">
        <f t="shared" si="2"/>
        <v/>
      </c>
      <c r="I29" s="30">
        <f t="shared" si="3"/>
        <v>50</v>
      </c>
    </row>
    <row r="30" spans="1:9" s="26" customFormat="1" ht="37.5" x14ac:dyDescent="0.25">
      <c r="A30" s="22">
        <v>9</v>
      </c>
      <c r="B30" s="23" t="s">
        <v>39</v>
      </c>
      <c r="C30" s="24">
        <v>49151</v>
      </c>
      <c r="D30" s="24">
        <v>50000</v>
      </c>
      <c r="E30" s="24">
        <v>50000</v>
      </c>
      <c r="F30" s="24">
        <v>42653</v>
      </c>
      <c r="G30" s="25">
        <f t="shared" si="5"/>
        <v>85.305999999999997</v>
      </c>
      <c r="H30" s="25">
        <f t="shared" si="2"/>
        <v>85.305999999999997</v>
      </c>
      <c r="I30" s="25">
        <f t="shared" si="3"/>
        <v>86.77951618481822</v>
      </c>
    </row>
    <row r="31" spans="1:9" s="26" customFormat="1" ht="75" x14ac:dyDescent="0.25">
      <c r="A31" s="22">
        <v>10</v>
      </c>
      <c r="B31" s="23" t="s">
        <v>40</v>
      </c>
      <c r="C31" s="24">
        <v>418978</v>
      </c>
      <c r="D31" s="24">
        <v>280000</v>
      </c>
      <c r="E31" s="24">
        <v>280000</v>
      </c>
      <c r="F31" s="24">
        <v>218114</v>
      </c>
      <c r="G31" s="25">
        <f t="shared" si="5"/>
        <v>77.897857142857134</v>
      </c>
      <c r="H31" s="25">
        <f t="shared" si="2"/>
        <v>77.897857142857134</v>
      </c>
      <c r="I31" s="25">
        <f t="shared" si="3"/>
        <v>52.05858064146566</v>
      </c>
    </row>
    <row r="32" spans="1:9" s="26" customFormat="1" x14ac:dyDescent="0.25">
      <c r="A32" s="22">
        <v>11</v>
      </c>
      <c r="B32" s="23" t="s">
        <v>41</v>
      </c>
      <c r="C32" s="24">
        <v>243416</v>
      </c>
      <c r="D32" s="24">
        <v>220000</v>
      </c>
      <c r="E32" s="24">
        <v>220000</v>
      </c>
      <c r="F32" s="24">
        <v>230607</v>
      </c>
      <c r="G32" s="25">
        <f t="shared" si="5"/>
        <v>104.82136363636363</v>
      </c>
      <c r="H32" s="25">
        <f t="shared" si="2"/>
        <v>104.82136363636363</v>
      </c>
      <c r="I32" s="25">
        <f t="shared" si="3"/>
        <v>94.737815098432307</v>
      </c>
    </row>
    <row r="33" spans="1:9" s="26" customFormat="1" ht="37.5" x14ac:dyDescent="0.25">
      <c r="A33" s="22">
        <v>12</v>
      </c>
      <c r="B33" s="23" t="s">
        <v>42</v>
      </c>
      <c r="C33" s="24">
        <v>26716</v>
      </c>
      <c r="D33" s="24">
        <v>16000</v>
      </c>
      <c r="E33" s="24">
        <v>16000</v>
      </c>
      <c r="F33" s="24">
        <v>20470</v>
      </c>
      <c r="G33" s="25">
        <f t="shared" si="5"/>
        <v>127.9375</v>
      </c>
      <c r="H33" s="25">
        <f t="shared" si="2"/>
        <v>127.9375</v>
      </c>
      <c r="I33" s="25">
        <f t="shared" si="3"/>
        <v>76.620751609522387</v>
      </c>
    </row>
    <row r="34" spans="1:9" s="26" customFormat="1" x14ac:dyDescent="0.25">
      <c r="A34" s="22">
        <v>13</v>
      </c>
      <c r="B34" s="23" t="s">
        <v>43</v>
      </c>
      <c r="C34" s="24">
        <v>425371</v>
      </c>
      <c r="D34" s="24">
        <v>350000</v>
      </c>
      <c r="E34" s="24">
        <v>350000</v>
      </c>
      <c r="F34" s="24">
        <v>419613</v>
      </c>
      <c r="G34" s="25">
        <f t="shared" si="5"/>
        <v>119.88942857142857</v>
      </c>
      <c r="H34" s="25">
        <f t="shared" si="2"/>
        <v>119.88942857142857</v>
      </c>
      <c r="I34" s="25">
        <f t="shared" si="3"/>
        <v>98.6463581203232</v>
      </c>
    </row>
    <row r="35" spans="1:9" s="18" customFormat="1" x14ac:dyDescent="0.25">
      <c r="A35" s="19" t="s">
        <v>44</v>
      </c>
      <c r="B35" s="20" t="s">
        <v>45</v>
      </c>
      <c r="C35" s="21"/>
      <c r="D35" s="21"/>
      <c r="E35" s="21"/>
      <c r="F35" s="21"/>
      <c r="G35" s="25" t="str">
        <f t="shared" si="5"/>
        <v/>
      </c>
      <c r="H35" s="16" t="str">
        <f t="shared" si="2"/>
        <v/>
      </c>
      <c r="I35" s="16" t="str">
        <f t="shared" si="3"/>
        <v/>
      </c>
    </row>
    <row r="36" spans="1:9" s="18" customFormat="1" x14ac:dyDescent="0.25">
      <c r="A36" s="19" t="s">
        <v>46</v>
      </c>
      <c r="B36" s="20" t="s">
        <v>47</v>
      </c>
      <c r="C36" s="21">
        <f>SUM(C37:C43)</f>
        <v>3365486</v>
      </c>
      <c r="D36" s="21">
        <f t="shared" ref="D36:E36" si="8">SUM(D37:D42)</f>
        <v>1300000</v>
      </c>
      <c r="E36" s="21">
        <f t="shared" si="8"/>
        <v>1300000</v>
      </c>
      <c r="F36" s="21">
        <f>SUM(F37:F43)</f>
        <v>2130000</v>
      </c>
      <c r="G36" s="16">
        <f>IFERROR(F36/D36*100,"")</f>
        <v>163.84615384615384</v>
      </c>
      <c r="H36" s="16">
        <f t="shared" si="2"/>
        <v>163.84615384615384</v>
      </c>
      <c r="I36" s="16">
        <f t="shared" si="3"/>
        <v>63.289521929373649</v>
      </c>
    </row>
    <row r="37" spans="1:9" s="26" customFormat="1" ht="37.5" x14ac:dyDescent="0.25">
      <c r="A37" s="22">
        <v>1</v>
      </c>
      <c r="B37" s="23" t="s">
        <v>48</v>
      </c>
      <c r="C37" s="24">
        <v>1749975</v>
      </c>
      <c r="D37" s="24">
        <v>719000</v>
      </c>
      <c r="E37" s="24">
        <v>719000</v>
      </c>
      <c r="F37" s="24">
        <v>1209850</v>
      </c>
      <c r="G37" s="25">
        <f>IFERROR(F37/D37*100,"")</f>
        <v>168.26842837273992</v>
      </c>
      <c r="H37" s="25">
        <f t="shared" si="2"/>
        <v>168.26842837273992</v>
      </c>
      <c r="I37" s="25">
        <f t="shared" si="3"/>
        <v>69.135273361048007</v>
      </c>
    </row>
    <row r="38" spans="1:9" s="26" customFormat="1" x14ac:dyDescent="0.25">
      <c r="A38" s="22">
        <v>2</v>
      </c>
      <c r="B38" s="23" t="s">
        <v>49</v>
      </c>
      <c r="C38" s="24">
        <v>68525</v>
      </c>
      <c r="D38" s="24">
        <v>39000</v>
      </c>
      <c r="E38" s="24">
        <v>39000</v>
      </c>
      <c r="F38" s="24">
        <v>35103</v>
      </c>
      <c r="G38" s="25">
        <f t="shared" ref="G38:G43" si="9">IFERROR(F38/D38*100,"")</f>
        <v>90.007692307692309</v>
      </c>
      <c r="H38" s="25">
        <f t="shared" si="2"/>
        <v>90.007692307692309</v>
      </c>
      <c r="I38" s="25">
        <f t="shared" si="3"/>
        <v>51.226559649762862</v>
      </c>
    </row>
    <row r="39" spans="1:9" s="26" customFormat="1" x14ac:dyDescent="0.25">
      <c r="A39" s="22">
        <v>3</v>
      </c>
      <c r="B39" s="23" t="s">
        <v>50</v>
      </c>
      <c r="C39" s="24">
        <v>783472</v>
      </c>
      <c r="D39" s="24">
        <v>331000</v>
      </c>
      <c r="E39" s="24">
        <v>331000</v>
      </c>
      <c r="F39" s="24">
        <v>310061</v>
      </c>
      <c r="G39" s="25">
        <f t="shared" si="9"/>
        <v>93.674018126888214</v>
      </c>
      <c r="H39" s="25">
        <f t="shared" si="2"/>
        <v>93.674018126888214</v>
      </c>
      <c r="I39" s="25">
        <f t="shared" si="3"/>
        <v>39.575249657932893</v>
      </c>
    </row>
    <row r="40" spans="1:9" s="26" customFormat="1" ht="37.5" x14ac:dyDescent="0.25">
      <c r="A40" s="22">
        <v>4</v>
      </c>
      <c r="B40" s="23" t="s">
        <v>51</v>
      </c>
      <c r="C40" s="24">
        <v>638057</v>
      </c>
      <c r="D40" s="24">
        <v>193000</v>
      </c>
      <c r="E40" s="24">
        <v>193000</v>
      </c>
      <c r="F40" s="24">
        <v>303723</v>
      </c>
      <c r="G40" s="25">
        <f t="shared" si="9"/>
        <v>157.36943005181348</v>
      </c>
      <c r="H40" s="25">
        <f t="shared" si="2"/>
        <v>157.36943005181348</v>
      </c>
      <c r="I40" s="25">
        <f t="shared" si="3"/>
        <v>47.601233118671217</v>
      </c>
    </row>
    <row r="41" spans="1:9" s="26" customFormat="1" ht="37.5" x14ac:dyDescent="0.25">
      <c r="A41" s="22">
        <v>5</v>
      </c>
      <c r="B41" s="23" t="s">
        <v>52</v>
      </c>
      <c r="C41" s="24">
        <v>124447</v>
      </c>
      <c r="D41" s="24">
        <v>18000</v>
      </c>
      <c r="E41" s="24">
        <v>18000</v>
      </c>
      <c r="F41" s="24">
        <v>253165</v>
      </c>
      <c r="G41" s="25">
        <f t="shared" si="9"/>
        <v>1406.4722222222222</v>
      </c>
      <c r="H41" s="25">
        <f t="shared" si="2"/>
        <v>1406.4722222222222</v>
      </c>
      <c r="I41" s="32"/>
    </row>
    <row r="42" spans="1:9" s="26" customFormat="1" x14ac:dyDescent="0.25">
      <c r="A42" s="22">
        <v>6</v>
      </c>
      <c r="B42" s="23" t="s">
        <v>53</v>
      </c>
      <c r="C42" s="24">
        <v>1010</v>
      </c>
      <c r="D42" s="24"/>
      <c r="E42" s="24"/>
      <c r="F42" s="24">
        <v>18098</v>
      </c>
      <c r="G42" s="25" t="str">
        <f t="shared" si="9"/>
        <v/>
      </c>
      <c r="H42" s="25" t="str">
        <f t="shared" si="2"/>
        <v/>
      </c>
      <c r="I42" s="25">
        <f t="shared" ref="I42:I44" si="10">IFERROR(F42/C42*100,"")</f>
        <v>1791.8811881188119</v>
      </c>
    </row>
    <row r="43" spans="1:9" s="26" customFormat="1" x14ac:dyDescent="0.25">
      <c r="A43" s="22">
        <v>7</v>
      </c>
      <c r="B43" s="23" t="s">
        <v>54</v>
      </c>
      <c r="C43" s="24"/>
      <c r="D43" s="24"/>
      <c r="E43" s="24"/>
      <c r="F43" s="24"/>
      <c r="G43" s="25" t="str">
        <f t="shared" si="9"/>
        <v/>
      </c>
      <c r="H43" s="25" t="str">
        <f t="shared" si="2"/>
        <v/>
      </c>
      <c r="I43" s="25"/>
    </row>
    <row r="44" spans="1:9" s="18" customFormat="1" x14ac:dyDescent="0.25">
      <c r="A44" s="19" t="s">
        <v>55</v>
      </c>
      <c r="B44" s="20" t="s">
        <v>56</v>
      </c>
      <c r="C44" s="21"/>
      <c r="D44" s="21"/>
      <c r="E44" s="21"/>
      <c r="F44" s="21"/>
      <c r="G44" s="25" t="str">
        <f>IFERROR(F44/D44*100,"")</f>
        <v/>
      </c>
      <c r="H44" s="25" t="str">
        <f t="shared" si="2"/>
        <v/>
      </c>
      <c r="I44" s="25" t="str">
        <f t="shared" si="10"/>
        <v/>
      </c>
    </row>
    <row r="45" spans="1:9" s="18" customFormat="1" ht="37.5" x14ac:dyDescent="0.25">
      <c r="A45" s="19" t="s">
        <v>13</v>
      </c>
      <c r="B45" s="20" t="s">
        <v>57</v>
      </c>
      <c r="C45" s="21">
        <f>C46+C47</f>
        <v>0</v>
      </c>
      <c r="D45" s="21">
        <f t="shared" ref="D45:F45" si="11">D46+D47</f>
        <v>11010132</v>
      </c>
      <c r="E45" s="21">
        <f t="shared" si="11"/>
        <v>11010132</v>
      </c>
      <c r="F45" s="21">
        <f t="shared" si="11"/>
        <v>8555356.4399999995</v>
      </c>
      <c r="G45" s="33">
        <f>IFERROR(F45/D45*100,"")</f>
        <v>77.704394824694191</v>
      </c>
      <c r="H45" s="16">
        <f t="shared" si="2"/>
        <v>77.704394824694191</v>
      </c>
      <c r="I45" s="16" t="str">
        <f t="shared" si="3"/>
        <v/>
      </c>
    </row>
    <row r="46" spans="1:9" s="26" customFormat="1" x14ac:dyDescent="0.25">
      <c r="A46" s="22">
        <v>1</v>
      </c>
      <c r="B46" s="23" t="s">
        <v>58</v>
      </c>
      <c r="C46" s="24"/>
      <c r="D46" s="24">
        <v>7920432</v>
      </c>
      <c r="E46" s="24">
        <v>7920432</v>
      </c>
      <c r="F46" s="24">
        <v>5820182.0399999991</v>
      </c>
      <c r="G46" s="25">
        <f>IFERROR(F46/D46*100,"")</f>
        <v>73.483138798489762</v>
      </c>
      <c r="H46" s="25">
        <f t="shared" si="2"/>
        <v>73.483138798489762</v>
      </c>
      <c r="I46" s="25" t="str">
        <f t="shared" si="3"/>
        <v/>
      </c>
    </row>
    <row r="47" spans="1:9" s="26" customFormat="1" ht="37.5" x14ac:dyDescent="0.25">
      <c r="A47" s="34">
        <v>2</v>
      </c>
      <c r="B47" s="35" t="s">
        <v>59</v>
      </c>
      <c r="C47" s="36"/>
      <c r="D47" s="36">
        <v>3089700</v>
      </c>
      <c r="E47" s="36">
        <v>3089700</v>
      </c>
      <c r="F47" s="36">
        <v>2735174.4</v>
      </c>
      <c r="G47" s="37">
        <f>IFERROR(F47/D47*100,"")</f>
        <v>88.525565588892121</v>
      </c>
      <c r="H47" s="37">
        <f t="shared" si="2"/>
        <v>88.525565588892121</v>
      </c>
      <c r="I47" s="37" t="str">
        <f t="shared" si="3"/>
        <v/>
      </c>
    </row>
    <row r="49" spans="3:7" x14ac:dyDescent="0.3">
      <c r="C49" s="38">
        <v>1287616.7999999998</v>
      </c>
      <c r="D49" s="38">
        <v>6074870</v>
      </c>
      <c r="E49" s="38">
        <v>1587802</v>
      </c>
      <c r="F49" s="38">
        <v>1567532.5999999999</v>
      </c>
      <c r="G49" s="38">
        <v>522512</v>
      </c>
    </row>
    <row r="50" spans="3:7" x14ac:dyDescent="0.3">
      <c r="C50" s="38">
        <v>426473.52</v>
      </c>
      <c r="D50" s="38">
        <v>1551885</v>
      </c>
      <c r="E50" s="38">
        <v>1712520</v>
      </c>
      <c r="F50" s="38">
        <v>528646.1</v>
      </c>
      <c r="G50" s="38">
        <v>397676.3</v>
      </c>
    </row>
    <row r="51" spans="3:7" x14ac:dyDescent="0.3">
      <c r="C51" s="38"/>
      <c r="D51" s="38"/>
      <c r="E51" s="38"/>
    </row>
    <row r="52" spans="3:7" x14ac:dyDescent="0.3">
      <c r="C52" s="38">
        <v>626109.5</v>
      </c>
      <c r="D52" s="39"/>
      <c r="E52" s="39"/>
    </row>
    <row r="53" spans="3:7" x14ac:dyDescent="0.3">
      <c r="C53" s="38">
        <v>446664.7</v>
      </c>
      <c r="D53" s="39"/>
      <c r="E53" s="39"/>
      <c r="F53" s="39"/>
    </row>
    <row r="54" spans="3:7" x14ac:dyDescent="0.3">
      <c r="D54" s="39"/>
      <c r="E54" s="39"/>
      <c r="F54" s="39"/>
    </row>
    <row r="55" spans="3:7" x14ac:dyDescent="0.3">
      <c r="D55" s="39"/>
      <c r="E55" s="39"/>
      <c r="F55" s="39"/>
    </row>
    <row r="56" spans="3:7" x14ac:dyDescent="0.3">
      <c r="D56" s="39"/>
      <c r="E56" s="39"/>
      <c r="F56" s="39"/>
    </row>
  </sheetData>
  <mergeCells count="10">
    <mergeCell ref="G1:I1"/>
    <mergeCell ref="A4:I4"/>
    <mergeCell ref="A5:I5"/>
    <mergeCell ref="H7:I7"/>
    <mergeCell ref="A8:A9"/>
    <mergeCell ref="B8:B9"/>
    <mergeCell ref="C8:C9"/>
    <mergeCell ref="D8:E8"/>
    <mergeCell ref="F8:F9"/>
    <mergeCell ref="G8:I8"/>
  </mergeCells>
  <printOptions horizontalCentered="1"/>
  <pageMargins left="0.19685039370078741" right="0.19685039370078741" top="0.39370078740157483" bottom="0.43307086614173229"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UTH</vt:lpstr>
      <vt:lpstr>UTH!Print_Titles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dc:creator>
  <cp:lastModifiedBy>dvknhat</cp:lastModifiedBy>
  <dcterms:created xsi:type="dcterms:W3CDTF">2020-07-27T08:05:11Z</dcterms:created>
  <dcterms:modified xsi:type="dcterms:W3CDTF">2021-02-19T09:44:38Z</dcterms:modified>
</cp:coreProperties>
</file>