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D:\Minhvq\CKNS\Dự toán 2025 và Quyết toán 2023\Quyết toán ngân sách 2023\"/>
    </mc:Choice>
  </mc:AlternateContent>
  <xr:revisionPtr revIDLastSave="0" documentId="13_ncr:1_{B4FB29F6-F2D5-40B9-94D4-80F9B198399F}" xr6:coauthVersionLast="36" xr6:coauthVersionMax="36" xr10:uidLastSave="{00000000-0000-0000-0000-000000000000}"/>
  <bookViews>
    <workbookView xWindow="0" yWindow="0" windowWidth="13590" windowHeight="10995" xr2:uid="{00000000-000D-0000-FFFF-FFFF00000000}"/>
  </bookViews>
  <sheets>
    <sheet name="Sheet1" sheetId="1" r:id="rId1"/>
  </sheets>
  <definedNames>
    <definedName name="_xlnm.Print_Titles" localSheetId="0">Sheet1!$5:$7</definedName>
  </definedNames>
  <calcPr calcId="179021"/>
</workbook>
</file>

<file path=xl/calcChain.xml><?xml version="1.0" encoding="utf-8"?>
<calcChain xmlns="http://schemas.openxmlformats.org/spreadsheetml/2006/main">
  <c r="H20" i="1" l="1"/>
  <c r="G20" i="1"/>
  <c r="F31" i="1" l="1"/>
  <c r="F24" i="1"/>
  <c r="H22" i="1"/>
  <c r="G22" i="1"/>
  <c r="F14" i="1"/>
  <c r="H13" i="1"/>
  <c r="F13" i="1" s="1"/>
  <c r="H11" i="1"/>
  <c r="G11" i="1"/>
  <c r="D30" i="1"/>
  <c r="D29" i="1"/>
  <c r="F23" i="1"/>
  <c r="C23" i="1"/>
  <c r="C22" i="1"/>
  <c r="F17" i="1"/>
  <c r="F16" i="1"/>
  <c r="C17" i="1"/>
  <c r="C16" i="1"/>
  <c r="D11" i="1"/>
  <c r="C31" i="1"/>
  <c r="F22" i="1" l="1"/>
  <c r="G10" i="1"/>
  <c r="G9" i="1" s="1"/>
  <c r="H10" i="1"/>
  <c r="H9" i="1" s="1"/>
  <c r="D10" i="1"/>
  <c r="E10" i="1"/>
  <c r="E9" i="1" s="1"/>
  <c r="F11" i="1"/>
  <c r="F20" i="1"/>
  <c r="F19" i="1"/>
  <c r="F18" i="1"/>
  <c r="C20" i="1"/>
  <c r="F27" i="1"/>
  <c r="F26" i="1"/>
  <c r="F25" i="1"/>
  <c r="C27" i="1"/>
  <c r="C26" i="1"/>
  <c r="C25" i="1"/>
  <c r="F30" i="1"/>
  <c r="C30" i="1"/>
  <c r="F29" i="1"/>
  <c r="C29" i="1"/>
  <c r="G28" i="1"/>
  <c r="H28" i="1"/>
  <c r="D28" i="1"/>
  <c r="E28" i="1"/>
  <c r="C19" i="1"/>
  <c r="C18" i="1"/>
  <c r="C11" i="1"/>
  <c r="J11" i="1"/>
  <c r="K11" i="1"/>
  <c r="I16" i="1"/>
  <c r="J16" i="1"/>
  <c r="K16" i="1"/>
  <c r="I17" i="1"/>
  <c r="J17" i="1"/>
  <c r="J19" i="1"/>
  <c r="J20" i="1"/>
  <c r="K20" i="1"/>
  <c r="I22" i="1"/>
  <c r="J22" i="1"/>
  <c r="K22" i="1"/>
  <c r="I23" i="1"/>
  <c r="J23" i="1"/>
  <c r="J25" i="1"/>
  <c r="J26" i="1"/>
  <c r="J27" i="1"/>
  <c r="K27" i="1"/>
  <c r="J29" i="1"/>
  <c r="J30" i="1"/>
  <c r="I27" i="1" l="1"/>
  <c r="F10" i="1"/>
  <c r="C28" i="1"/>
  <c r="J28" i="1"/>
  <c r="D9" i="1"/>
  <c r="D8" i="1" s="1"/>
  <c r="F9" i="1"/>
  <c r="I20" i="1"/>
  <c r="I29" i="1"/>
  <c r="H8" i="1"/>
  <c r="I30" i="1"/>
  <c r="F28" i="1"/>
  <c r="I28" i="1" s="1"/>
  <c r="I19" i="1"/>
  <c r="I25" i="1"/>
  <c r="K10" i="1"/>
  <c r="I11" i="1"/>
  <c r="E8" i="1"/>
  <c r="C10" i="1"/>
  <c r="J10" i="1"/>
  <c r="G8" i="1"/>
  <c r="K9" i="1"/>
  <c r="I26" i="1"/>
  <c r="K8" i="1" l="1"/>
  <c r="J8" i="1"/>
  <c r="C9" i="1"/>
  <c r="C8" i="1" s="1"/>
  <c r="J9" i="1"/>
  <c r="F8" i="1"/>
  <c r="I10" i="1"/>
  <c r="I9" i="1" l="1"/>
  <c r="I8" i="1"/>
</calcChain>
</file>

<file path=xl/sharedStrings.xml><?xml version="1.0" encoding="utf-8"?>
<sst xmlns="http://schemas.openxmlformats.org/spreadsheetml/2006/main" count="58" uniqueCount="48">
  <si>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</si>
  <si>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</si>
  <si>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</si>
  <si>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</si>
  <si>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</si>
  <si>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</si>
  <si>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</si>
  <si>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</si>
  <si>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</si>
  <si>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</si>
  <si>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</si>
  <si>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</si>
  <si>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</si>
  <si>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</si>
  <si>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</si>
  <si>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các chương trình mục tiêu quốc gia</t>
  </si>
  <si>
    <t>Chi các chương trình mục tiêu, nhiệm vụ</t>
  </si>
  <si>
    <t>C</t>
  </si>
  <si>
    <t>NGÂN SÁCH CẤP TỈNH</t>
  </si>
  <si>
    <t>-</t>
  </si>
  <si>
    <t>SO SÁNH (%)</t>
  </si>
  <si>
    <t>NSĐP</t>
  </si>
  <si>
    <t>NGÂN SÁCH HUYỆN</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</si>
  <si>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</si>
  <si>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</si>
  <si>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</si>
  <si>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</si>
  <si>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</si>
  <si>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</si>
  <si>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</si>
  <si>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</si>
  <si>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</si>
  <si>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</si>
  <si>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</si>
  <si>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</si>
  <si>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</si>
  <si>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</si>
  <si>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</si>
  <si>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</si>
  <si>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t>
  </si>
  <si>
    <t>CHI CÂN ĐỐI NSĐP</t>
  </si>
  <si>
    <t>(Quyết toán đã được Hội đồng nhân dân phê chuẩn)</t>
  </si>
  <si>
    <t>QUYẾT TOÁN</t>
  </si>
  <si>
    <t>Biểu số 64/CK-NSNN</t>
  </si>
  <si>
    <t>BAO GỒM</t>
  </si>
  <si>
    <t>UBND TỈNH KHÁNH HÒA</t>
  </si>
  <si>
    <t>QUYẾT TOÁN CHI NGÂN SÁCH ĐỊA PHƯƠNG, CHI NGÂN SÁCH CẤP TỈNH 
VÀ CHI NGÂN SÁCH HUYỆN THEO CƠ CẤU CHI NĂM 2023</t>
  </si>
  <si>
    <t>Các nhiệm vụ chi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</si>
</sst>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_(@_)"/>
  </numFmts>
  <fonts count="22">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b/>
      <sz val="12"/>
      <name val="Times New Roman h"/>
    </font>
    <font>
      <sz val="11"/>
      <name val="Times New Roman"/>
      <family val="1"/>
      <charset val="163"/>
    </font>
    <font>
      <i/>
      <sz val="11"/>
      <name val="Times New Roman"/>
      <family val="1"/>
    </font>
    <font>
      <sz val="11"/>
      <color theme="1"/>
      <name val="Calibri"/>
      <family val="2"/>
      <charset val="163"/>
      <scheme val="minor"/>
    </font>
    <font>
      <b/>
      <sz val="12"/>
      <color indexed="63"/>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hair">
        <color indexed="8"/>
      </top>
      <bottom style="hair">
        <color indexed="8"/>
      </bottom>
      <diagonal/>
    </border>
    <border>
      <left style="thin">
        <color indexed="64"/>
      </left>
      <right style="thin">
        <color indexed="8"/>
      </right>
      <top style="hair">
        <color auto="1"/>
      </top>
      <bottom style="hair">
        <color indexed="64"/>
      </bottom>
      <diagonal/>
    </border>
    <border>
      <left style="thin">
        <color indexed="8"/>
      </left>
      <right style="thin">
        <color indexed="8"/>
      </right>
      <top style="hair">
        <color indexed="8"/>
      </top>
      <bottom style="thin">
        <color indexed="8"/>
      </bottom>
      <diagonal/>
    </border>
  </borders>
  <cellStyleXfs count="12">
    <xf numFmtId="0" fontId="0" fillId="0" borderId="0"/>
    <xf numFmtId="165" fontId="18" fillId="0" borderId="0" applyFont="0" applyFill="0" applyBorder="0" applyAlignment="0" applyProtection="0"/>
    <xf numFmtId="164" fontId="18" fillId="0" borderId="0" applyFont="0" applyFill="0" applyBorder="0" applyAlignment="0" applyProtection="0"/>
    <xf numFmtId="166" fontId="16" fillId="0" borderId="0" applyFont="0" applyFill="0" applyBorder="0" applyAlignment="0" applyProtection="0"/>
    <xf numFmtId="0" fontId="12" fillId="0" borderId="0"/>
    <xf numFmtId="0" fontId="13" fillId="0" borderId="0"/>
    <xf numFmtId="0" fontId="2" fillId="0" borderId="0"/>
    <xf numFmtId="0" fontId="20" fillId="0" borderId="0"/>
    <xf numFmtId="0" fontId="12" fillId="0" borderId="0"/>
    <xf numFmtId="0" fontId="18" fillId="0" borderId="0"/>
    <xf numFmtId="0" fontId="1" fillId="0" borderId="0"/>
    <xf numFmtId="3" fontId="6" fillId="0" borderId="0"/>
  </cellStyleXfs>
  <cellXfs count="65">
    <xf numFmtId="0" fontId="0" fillId="0" borderId="0" xfId="0"/>
    <xf numFmtId="0" fontId="4" fillId="0" borderId="0" xfId="0" applyFont="1" applyFill="1" applyAlignment="1"/>
    <xf numFmtId="0" fontId="4" fillId="0" borderId="0" xfId="0" applyFont="1" applyFill="1" applyAlignment="1">
      <alignment horizontal="centerContinuous"/>
    </xf>
    <xf numFmtId="0" fontId="3" fillId="0" borderId="0" xfId="0" applyFont="1" applyFill="1"/>
    <xf numFmtId="0" fontId="5" fillId="0" borderId="0" xfId="0" applyNumberFormat="1" applyFont="1" applyFill="1" applyAlignment="1">
      <alignment vertical="center" wrapText="1"/>
    </xf>
    <xf numFmtId="0" fontId="8" fillId="0" borderId="0" xfId="0" applyFont="1" applyFill="1" applyAlignment="1">
      <alignment horizontal="left"/>
    </xf>
    <xf numFmtId="0" fontId="9" fillId="0" borderId="0" xfId="0" applyFont="1" applyFill="1"/>
    <xf numFmtId="0" fontId="4" fillId="0" borderId="1" xfId="0" applyFont="1" applyFill="1" applyBorder="1" applyAlignment="1">
      <alignment horizontal="center"/>
    </xf>
    <xf numFmtId="0" fontId="4" fillId="0" borderId="2"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xf numFmtId="0" fontId="8"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2" xfId="0" applyFont="1" applyFill="1" applyBorder="1"/>
    <xf numFmtId="0" fontId="11" fillId="0" borderId="0" xfId="0" applyFont="1" applyFill="1" applyAlignment="1">
      <alignment horizontal="centerContinuous"/>
    </xf>
    <xf numFmtId="0" fontId="6" fillId="0" borderId="0" xfId="0" applyFont="1" applyFill="1"/>
    <xf numFmtId="3" fontId="9" fillId="0" borderId="2" xfId="0" applyNumberFormat="1" applyFont="1" applyFill="1" applyBorder="1"/>
    <xf numFmtId="0" fontId="5" fillId="0" borderId="2" xfId="0" applyFont="1" applyFill="1" applyBorder="1" applyAlignment="1">
      <alignment horizontal="center"/>
    </xf>
    <xf numFmtId="0" fontId="5" fillId="0" borderId="2" xfId="0" quotePrefix="1" applyFont="1" applyFill="1" applyBorder="1" applyAlignment="1">
      <alignment horizontal="center"/>
    </xf>
    <xf numFmtId="0" fontId="5" fillId="0" borderId="3" xfId="0" applyFont="1" applyFill="1" applyBorder="1"/>
    <xf numFmtId="0" fontId="3" fillId="0" borderId="2" xfId="0" applyFont="1" applyFill="1" applyBorder="1" applyAlignment="1">
      <alignment horizontal="center" vertical="center"/>
    </xf>
    <xf numFmtId="0" fontId="4" fillId="0" borderId="4" xfId="0" applyFont="1" applyFill="1" applyBorder="1" applyAlignment="1">
      <alignment horizontal="center"/>
    </xf>
    <xf numFmtId="0" fontId="4" fillId="0" borderId="0" xfId="0" applyFont="1" applyFill="1" applyAlignment="1">
      <alignment horizontal="centerContinuous" wrapText="1"/>
    </xf>
    <xf numFmtId="0" fontId="7" fillId="0" borderId="0" xfId="0" applyFont="1" applyFill="1" applyAlignment="1">
      <alignment horizontal="centerContinuous" wrapText="1"/>
    </xf>
    <xf numFmtId="0" fontId="4" fillId="0" borderId="1" xfId="0" applyFont="1" applyFill="1" applyBorder="1"/>
    <xf numFmtId="3" fontId="8" fillId="0" borderId="2" xfId="0" applyNumberFormat="1" applyFont="1" applyFill="1" applyBorder="1"/>
    <xf numFmtId="0" fontId="15" fillId="0" borderId="2" xfId="0" applyFont="1" applyFill="1" applyBorder="1" applyAlignment="1">
      <alignment horizontal="center"/>
    </xf>
    <xf numFmtId="0" fontId="15" fillId="0" borderId="2" xfId="0" applyFont="1" applyFill="1" applyBorder="1"/>
    <xf numFmtId="0" fontId="17" fillId="0" borderId="2" xfId="0" applyFont="1" applyFill="1" applyBorder="1"/>
    <xf numFmtId="0" fontId="19" fillId="0" borderId="0" xfId="0" applyFont="1" applyFill="1" applyBorder="1" applyAlignment="1">
      <alignment horizontal="right"/>
    </xf>
    <xf numFmtId="0" fontId="14" fillId="0" borderId="2" xfId="0" applyFont="1" applyFill="1" applyBorder="1"/>
    <xf numFmtId="0" fontId="3" fillId="0" borderId="3" xfId="0" applyFont="1" applyFill="1" applyBorder="1" applyAlignment="1">
      <alignment horizontal="left" vertical="center" wrapText="1"/>
    </xf>
    <xf numFmtId="0" fontId="17" fillId="0" borderId="4" xfId="0" applyFont="1" applyFill="1" applyBorder="1"/>
    <xf numFmtId="3" fontId="8" fillId="0" borderId="4" xfId="0" applyNumberFormat="1" applyFont="1" applyFill="1" applyBorder="1"/>
    <xf numFmtId="3" fontId="9" fillId="0" borderId="4" xfId="0" applyNumberFormat="1" applyFont="1" applyFill="1" applyBorder="1"/>
    <xf numFmtId="3" fontId="3" fillId="0" borderId="2" xfId="0" applyNumberFormat="1" applyFont="1" applyFill="1" applyBorder="1" applyAlignment="1">
      <alignment horizontal="left" vertical="center" wrapText="1"/>
    </xf>
    <xf numFmtId="3" fontId="4" fillId="0" borderId="1" xfId="0" applyNumberFormat="1" applyFont="1" applyFill="1" applyBorder="1" applyAlignment="1">
      <alignment vertical="center"/>
    </xf>
    <xf numFmtId="3" fontId="4" fillId="0" borderId="2" xfId="0" applyNumberFormat="1" applyFont="1" applyFill="1" applyBorder="1" applyAlignment="1">
      <alignment vertical="center"/>
    </xf>
    <xf numFmtId="3" fontId="3" fillId="0" borderId="2" xfId="0" applyNumberFormat="1" applyFont="1" applyFill="1" applyBorder="1" applyAlignment="1">
      <alignment vertical="center"/>
    </xf>
    <xf numFmtId="3" fontId="5" fillId="0" borderId="2" xfId="0" applyNumberFormat="1" applyFont="1" applyFill="1" applyBorder="1" applyAlignment="1">
      <alignment vertical="center"/>
    </xf>
    <xf numFmtId="3" fontId="4" fillId="0" borderId="4" xfId="0" applyNumberFormat="1" applyFont="1" applyFill="1" applyBorder="1" applyAlignment="1">
      <alignment vertical="center"/>
    </xf>
    <xf numFmtId="3" fontId="17" fillId="0" borderId="4" xfId="0" applyNumberFormat="1" applyFont="1" applyFill="1" applyBorder="1" applyAlignment="1">
      <alignment vertical="center"/>
    </xf>
    <xf numFmtId="0" fontId="21" fillId="0" borderId="11" xfId="0" applyFont="1" applyBorder="1" applyAlignment="1">
      <alignment horizontal="center" vertical="center" wrapText="1"/>
    </xf>
    <xf numFmtId="3" fontId="4" fillId="0" borderId="12" xfId="0" applyNumberFormat="1" applyFont="1" applyBorder="1" applyAlignment="1">
      <alignment vertical="center" wrapText="1"/>
    </xf>
    <xf numFmtId="0" fontId="21" fillId="0" borderId="11" xfId="0" applyFont="1" applyBorder="1" applyAlignment="1">
      <alignment vertical="center" wrapText="1"/>
    </xf>
    <xf numFmtId="3" fontId="4" fillId="0" borderId="11" xfId="0" applyNumberFormat="1" applyFont="1" applyBorder="1" applyAlignment="1">
      <alignment vertical="center" wrapText="1"/>
    </xf>
    <xf numFmtId="3" fontId="4" fillId="0" borderId="2" xfId="11" applyFont="1" applyFill="1" applyBorder="1" applyAlignment="1">
      <alignment vertical="center"/>
    </xf>
    <xf numFmtId="3" fontId="3" fillId="0" borderId="11" xfId="0" applyNumberFormat="1" applyFont="1" applyBorder="1" applyAlignment="1">
      <alignment vertical="center" wrapText="1"/>
    </xf>
    <xf numFmtId="3" fontId="7" fillId="0" borderId="2" xfId="0" applyNumberFormat="1" applyFont="1" applyFill="1" applyBorder="1"/>
    <xf numFmtId="3" fontId="5" fillId="0" borderId="11" xfId="0" applyNumberFormat="1" applyFont="1" applyBorder="1" applyAlignment="1">
      <alignment vertical="center" wrapText="1"/>
    </xf>
    <xf numFmtId="3" fontId="7" fillId="0" borderId="1" xfId="0" applyNumberFormat="1" applyFont="1" applyFill="1" applyBorder="1"/>
    <xf numFmtId="3" fontId="3" fillId="0" borderId="11" xfId="0" applyNumberFormat="1" applyFont="1" applyBorder="1" applyAlignment="1">
      <alignment horizontal="right" vertical="center" wrapText="1"/>
    </xf>
    <xf numFmtId="3" fontId="3" fillId="0" borderId="0" xfId="0" applyNumberFormat="1" applyFont="1" applyBorder="1" applyAlignment="1">
      <alignment vertical="center" wrapText="1"/>
    </xf>
    <xf numFmtId="3" fontId="4" fillId="0" borderId="13" xfId="0" applyNumberFormat="1" applyFont="1" applyBorder="1" applyAlignment="1">
      <alignment vertical="center" wrapText="1"/>
    </xf>
    <xf numFmtId="0" fontId="5" fillId="0" borderId="0" xfId="0" applyNumberFormat="1" applyFont="1" applyFill="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ao cao dinh ky tuan 201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D19" zoomScaleNormal="100" workbookViewId="0">
      <selection activeCell="C8" sqref="C8:K31"/>
    </sheetView>
  </sheetViews>
  <sheetFormatPr defaultColWidth="12.85546875" defaultRowHeight="15.75"/>
  <cols>
    <col min="1" max="1" width="6.85546875" style="3" customWidth="1"/>
    <col min="2" max="2" width="51.28515625" style="3" customWidth="1"/>
    <col min="3" max="11" width="13.7109375" style="3" customWidth="1"/>
    <col min="12" max="16384" width="12.85546875" style="3"/>
  </cols>
  <sheetData>
    <row r="1" spans="1:13" ht="21" customHeight="1">
      <c r="A1" s="13" t="s">
        <v>45</v>
      </c>
      <c r="B1" s="2"/>
      <c r="C1" s="2"/>
      <c r="D1" s="2"/>
      <c r="E1" s="2"/>
      <c r="F1" s="2"/>
      <c r="G1" s="2"/>
      <c r="H1" s="2"/>
      <c r="I1" s="2"/>
      <c r="J1" s="2"/>
      <c r="K1" s="12" t="s">
        <v>43</v>
      </c>
      <c r="L1" s="1"/>
    </row>
    <row r="2" spans="1:13" ht="32.25">
      <c r="A2" s="23" t="s">
        <v>46</v>
      </c>
      <c r="B2" s="24"/>
      <c r="C2" s="24"/>
      <c r="D2" s="24"/>
      <c r="E2" s="24"/>
      <c r="F2" s="24"/>
      <c r="G2" s="24"/>
      <c r="H2" s="24"/>
      <c r="I2" s="24"/>
      <c r="J2" s="24"/>
      <c r="K2" s="15"/>
    </row>
    <row r="3" spans="1:13" ht="21" customHeight="1">
      <c r="A3" s="55" t="s">
        <v>41</v>
      </c>
      <c r="B3" s="55"/>
      <c r="C3" s="55"/>
      <c r="D3" s="55"/>
      <c r="E3" s="55"/>
      <c r="F3" s="55"/>
      <c r="G3" s="55"/>
      <c r="H3" s="55"/>
      <c r="I3" s="55"/>
      <c r="J3" s="55"/>
      <c r="K3" s="55"/>
      <c r="L3" s="4"/>
      <c r="M3" s="4"/>
    </row>
    <row r="4" spans="1:13" ht="19.5" customHeight="1">
      <c r="A4" s="5"/>
      <c r="B4" s="5"/>
      <c r="C4" s="5"/>
      <c r="D4" s="5"/>
      <c r="E4" s="5"/>
      <c r="F4" s="5"/>
      <c r="G4" s="5"/>
      <c r="H4" s="5"/>
      <c r="I4" s="5"/>
      <c r="J4" s="5"/>
      <c r="K4" s="30" t="s">
        <v>0</v>
      </c>
    </row>
    <row r="5" spans="1:13" s="16" customFormat="1" ht="21.6" customHeight="1">
      <c r="A5" s="56" t="s">
        <v>1</v>
      </c>
      <c r="B5" s="56" t="s">
        <v>2</v>
      </c>
      <c r="C5" s="59" t="s">
        <v>39</v>
      </c>
      <c r="D5" s="62" t="s">
        <v>44</v>
      </c>
      <c r="E5" s="63"/>
      <c r="F5" s="59" t="s">
        <v>42</v>
      </c>
      <c r="G5" s="62" t="s">
        <v>44</v>
      </c>
      <c r="H5" s="63"/>
      <c r="I5" s="62" t="s">
        <v>20</v>
      </c>
      <c r="J5" s="64"/>
      <c r="K5" s="63"/>
    </row>
    <row r="6" spans="1:13" s="16" customFormat="1" ht="16.5">
      <c r="A6" s="57"/>
      <c r="B6" s="57"/>
      <c r="C6" s="60"/>
      <c r="D6" s="60" t="s">
        <v>18</v>
      </c>
      <c r="E6" s="60" t="s">
        <v>22</v>
      </c>
      <c r="F6" s="60"/>
      <c r="G6" s="60" t="s">
        <v>18</v>
      </c>
      <c r="H6" s="60" t="s">
        <v>22</v>
      </c>
      <c r="I6" s="59" t="s">
        <v>21</v>
      </c>
      <c r="J6" s="60" t="s">
        <v>18</v>
      </c>
      <c r="K6" s="60" t="s">
        <v>22</v>
      </c>
    </row>
    <row r="7" spans="1:13" s="16" customFormat="1" ht="28.5" customHeight="1">
      <c r="A7" s="58"/>
      <c r="B7" s="58"/>
      <c r="C7" s="61"/>
      <c r="D7" s="61"/>
      <c r="E7" s="61"/>
      <c r="F7" s="61"/>
      <c r="G7" s="61"/>
      <c r="H7" s="61"/>
      <c r="I7" s="61"/>
      <c r="J7" s="61"/>
      <c r="K7" s="61"/>
    </row>
    <row r="8" spans="1:13" s="6" customFormat="1" ht="22.15" customHeight="1">
      <c r="A8" s="7"/>
      <c r="B8" s="25" t="s">
        <v>10</v>
      </c>
      <c r="C8" s="37">
        <f t="shared" ref="C8:H8" si="0">C9+C28+C31</f>
        <v>15241110</v>
      </c>
      <c r="D8" s="37">
        <f t="shared" si="0"/>
        <v>9375439</v>
      </c>
      <c r="E8" s="37">
        <f t="shared" si="0"/>
        <v>5865671</v>
      </c>
      <c r="F8" s="37">
        <f t="shared" si="0"/>
        <v>24426373</v>
      </c>
      <c r="G8" s="37">
        <f t="shared" si="0"/>
        <v>12576852</v>
      </c>
      <c r="H8" s="37">
        <f t="shared" si="0"/>
        <v>11849521</v>
      </c>
      <c r="I8" s="51">
        <f>(F8/C8)*100</f>
        <v>160.26636511382702</v>
      </c>
      <c r="J8" s="51">
        <f>(G8/D8)*100</f>
        <v>134.14680635221455</v>
      </c>
      <c r="K8" s="51">
        <f>(H8/E8)*100</f>
        <v>202.01475670899373</v>
      </c>
    </row>
    <row r="9" spans="1:13" s="6" customFormat="1" ht="22.15" customHeight="1">
      <c r="A9" s="8" t="s">
        <v>3</v>
      </c>
      <c r="B9" s="14" t="s">
        <v>40</v>
      </c>
      <c r="C9" s="38">
        <f t="shared" ref="C9:H9" si="1">C10+C20+SUM(C24:C27)</f>
        <v>14893731</v>
      </c>
      <c r="D9" s="38">
        <f t="shared" si="1"/>
        <v>9028060</v>
      </c>
      <c r="E9" s="38">
        <f t="shared" si="1"/>
        <v>5865671</v>
      </c>
      <c r="F9" s="38">
        <f t="shared" si="1"/>
        <v>12300080</v>
      </c>
      <c r="G9" s="38">
        <f t="shared" si="1"/>
        <v>5443145</v>
      </c>
      <c r="H9" s="38">
        <f t="shared" si="1"/>
        <v>6856935</v>
      </c>
      <c r="I9" s="49">
        <f t="shared" ref="I9:I30" si="2">(F9/C9)*100</f>
        <v>82.585619412624013</v>
      </c>
      <c r="J9" s="49">
        <f t="shared" ref="J9:J30" si="3">(G9/D9)*100</f>
        <v>60.291413659191448</v>
      </c>
      <c r="K9" s="49">
        <f t="shared" ref="K9:K27" si="4">(H9/E9)*100</f>
        <v>116.89941355387985</v>
      </c>
    </row>
    <row r="10" spans="1:13" s="11" customFormat="1" ht="22.15" customHeight="1">
      <c r="A10" s="8" t="s">
        <v>5</v>
      </c>
      <c r="B10" s="14" t="s">
        <v>23</v>
      </c>
      <c r="C10" s="38">
        <f>SUM(C11,C18,C19)</f>
        <v>6578268</v>
      </c>
      <c r="D10" s="38">
        <f t="shared" ref="D10:E10" si="5">SUM(D11,D18,D19)</f>
        <v>5646268</v>
      </c>
      <c r="E10" s="38">
        <f t="shared" si="5"/>
        <v>932000</v>
      </c>
      <c r="F10" s="38">
        <f>SUM(F11,F18,F19)</f>
        <v>4352689</v>
      </c>
      <c r="G10" s="38">
        <f t="shared" ref="G10:H10" si="6">SUM(G11,G18,G19)</f>
        <v>2571650</v>
      </c>
      <c r="H10" s="38">
        <f t="shared" si="6"/>
        <v>1781039</v>
      </c>
      <c r="I10" s="49">
        <f t="shared" si="2"/>
        <v>66.167705541945082</v>
      </c>
      <c r="J10" s="49">
        <f t="shared" si="3"/>
        <v>45.546013756343129</v>
      </c>
      <c r="K10" s="49">
        <f t="shared" si="4"/>
        <v>191.09860515021461</v>
      </c>
    </row>
    <row r="11" spans="1:13" s="11" customFormat="1" ht="22.15" customHeight="1">
      <c r="A11" s="9">
        <v>1</v>
      </c>
      <c r="B11" s="10" t="s">
        <v>24</v>
      </c>
      <c r="C11" s="39">
        <f>D11+E11</f>
        <v>6436423</v>
      </c>
      <c r="D11" s="48">
        <f>5646268-D19</f>
        <v>5504423</v>
      </c>
      <c r="E11" s="48">
        <v>932000</v>
      </c>
      <c r="F11" s="39">
        <f>G11+H11</f>
        <v>3982028</v>
      </c>
      <c r="G11" s="48">
        <f>2220131-19142</f>
        <v>2200989</v>
      </c>
      <c r="H11" s="48">
        <f>2085031-303992</f>
        <v>1781039</v>
      </c>
      <c r="I11" s="26">
        <f t="shared" si="2"/>
        <v>61.867096056303325</v>
      </c>
      <c r="J11" s="26">
        <f t="shared" si="3"/>
        <v>39.985825943972692</v>
      </c>
      <c r="K11" s="17">
        <f t="shared" si="4"/>
        <v>191.09860515021461</v>
      </c>
    </row>
    <row r="12" spans="1:13" s="11" customFormat="1" ht="22.15" customHeight="1">
      <c r="A12" s="18"/>
      <c r="B12" s="10" t="s">
        <v>25</v>
      </c>
      <c r="C12" s="39"/>
      <c r="D12" s="39"/>
      <c r="E12" s="39"/>
      <c r="F12" s="39"/>
      <c r="G12" s="39"/>
      <c r="H12" s="39"/>
      <c r="I12" s="26"/>
      <c r="J12" s="26"/>
      <c r="K12" s="17"/>
    </row>
    <row r="13" spans="1:13" s="11" customFormat="1" ht="22.15" customHeight="1">
      <c r="A13" s="19" t="s">
        <v>19</v>
      </c>
      <c r="B13" s="20" t="s">
        <v>26</v>
      </c>
      <c r="C13" s="39"/>
      <c r="D13" s="40"/>
      <c r="E13" s="40"/>
      <c r="F13" s="40">
        <f>G13+H13</f>
        <v>408254</v>
      </c>
      <c r="G13" s="50">
        <v>133655</v>
      </c>
      <c r="H13" s="50">
        <f>272359+2240</f>
        <v>274599</v>
      </c>
      <c r="I13" s="26"/>
      <c r="J13" s="26"/>
      <c r="K13" s="17"/>
    </row>
    <row r="14" spans="1:13" s="11" customFormat="1" ht="22.15" customHeight="1">
      <c r="A14" s="19" t="s">
        <v>19</v>
      </c>
      <c r="B14" s="20" t="s">
        <v>27</v>
      </c>
      <c r="C14" s="39"/>
      <c r="D14" s="40"/>
      <c r="E14" s="40"/>
      <c r="F14" s="40">
        <f>G14+H14</f>
        <v>14767</v>
      </c>
      <c r="G14" s="50">
        <v>14767</v>
      </c>
      <c r="H14" s="50"/>
      <c r="I14" s="26"/>
      <c r="J14" s="26"/>
      <c r="K14" s="17"/>
    </row>
    <row r="15" spans="1:13" s="11" customFormat="1" ht="22.15" customHeight="1">
      <c r="A15" s="9"/>
      <c r="B15" s="10" t="s">
        <v>28</v>
      </c>
      <c r="C15" s="39"/>
      <c r="D15" s="39"/>
      <c r="E15" s="39"/>
      <c r="F15" s="39"/>
      <c r="G15" s="39"/>
      <c r="H15" s="39"/>
      <c r="I15" s="26"/>
      <c r="J15" s="26"/>
      <c r="K15" s="17"/>
    </row>
    <row r="16" spans="1:13" s="11" customFormat="1" ht="22.15" customHeight="1">
      <c r="A16" s="19" t="s">
        <v>19</v>
      </c>
      <c r="B16" s="20" t="s">
        <v>29</v>
      </c>
      <c r="C16" s="40">
        <f t="shared" ref="C16:C17" si="7">D16+E16</f>
        <v>650000</v>
      </c>
      <c r="D16" s="50">
        <v>210000</v>
      </c>
      <c r="E16" s="50">
        <v>440000</v>
      </c>
      <c r="F16" s="40">
        <f>G16+H16</f>
        <v>467239</v>
      </c>
      <c r="G16" s="50">
        <v>64200</v>
      </c>
      <c r="H16" s="50">
        <v>403039</v>
      </c>
      <c r="I16" s="26">
        <f t="shared" si="2"/>
        <v>71.882923076923078</v>
      </c>
      <c r="J16" s="26">
        <f t="shared" si="3"/>
        <v>30.571428571428573</v>
      </c>
      <c r="K16" s="17">
        <f t="shared" si="4"/>
        <v>91.599772727272736</v>
      </c>
    </row>
    <row r="17" spans="1:11" s="11" customFormat="1" ht="22.15" customHeight="1">
      <c r="A17" s="19" t="s">
        <v>19</v>
      </c>
      <c r="B17" s="20" t="s">
        <v>30</v>
      </c>
      <c r="C17" s="40">
        <f t="shared" si="7"/>
        <v>220000</v>
      </c>
      <c r="D17" s="50">
        <v>220000</v>
      </c>
      <c r="E17" s="50"/>
      <c r="F17" s="40">
        <f>G17+H17</f>
        <v>135294</v>
      </c>
      <c r="G17" s="50">
        <v>135294</v>
      </c>
      <c r="H17" s="50"/>
      <c r="I17" s="26">
        <f t="shared" si="2"/>
        <v>61.497272727272723</v>
      </c>
      <c r="J17" s="26">
        <f t="shared" si="3"/>
        <v>61.497272727272723</v>
      </c>
      <c r="K17" s="17"/>
    </row>
    <row r="18" spans="1:11" s="11" customFormat="1" ht="67.900000000000006" customHeight="1">
      <c r="A18" s="21">
        <v>2</v>
      </c>
      <c r="B18" s="32" t="s">
        <v>31</v>
      </c>
      <c r="C18" s="39">
        <f t="shared" ref="C18:C19" si="8">D18+E18</f>
        <v>0</v>
      </c>
      <c r="D18" s="36"/>
      <c r="E18" s="36"/>
      <c r="F18" s="39">
        <f t="shared" ref="F18:F20" si="9">G18+H18</f>
        <v>93000</v>
      </c>
      <c r="G18" s="48">
        <v>93000</v>
      </c>
      <c r="H18" s="36"/>
      <c r="I18" s="26"/>
      <c r="J18" s="26"/>
      <c r="K18" s="17"/>
    </row>
    <row r="19" spans="1:11" s="11" customFormat="1" ht="22.15" customHeight="1">
      <c r="A19" s="9">
        <v>3</v>
      </c>
      <c r="B19" s="10" t="s">
        <v>32</v>
      </c>
      <c r="C19" s="39">
        <f t="shared" si="8"/>
        <v>141845</v>
      </c>
      <c r="D19" s="52">
        <v>141845</v>
      </c>
      <c r="E19" s="39"/>
      <c r="F19" s="39">
        <f t="shared" si="9"/>
        <v>277661</v>
      </c>
      <c r="G19" s="52">
        <v>277661</v>
      </c>
      <c r="H19" s="39"/>
      <c r="I19" s="26">
        <f t="shared" si="2"/>
        <v>195.74958581550283</v>
      </c>
      <c r="J19" s="26">
        <f t="shared" si="3"/>
        <v>195.74958581550283</v>
      </c>
      <c r="K19" s="17"/>
    </row>
    <row r="20" spans="1:11" s="6" customFormat="1" ht="22.15" customHeight="1">
      <c r="A20" s="8" t="s">
        <v>6</v>
      </c>
      <c r="B20" s="14" t="s">
        <v>11</v>
      </c>
      <c r="C20" s="38">
        <f>D20+E20</f>
        <v>8065134</v>
      </c>
      <c r="D20" s="46">
        <v>3245846</v>
      </c>
      <c r="E20" s="46">
        <v>4819288</v>
      </c>
      <c r="F20" s="38">
        <f t="shared" si="9"/>
        <v>7583173</v>
      </c>
      <c r="G20" s="47">
        <f>2527040-19263</f>
        <v>2507777</v>
      </c>
      <c r="H20" s="47">
        <f>3980167+1162997-67768</f>
        <v>5075396</v>
      </c>
      <c r="I20" s="49">
        <f t="shared" si="2"/>
        <v>94.024141446378934</v>
      </c>
      <c r="J20" s="49">
        <f t="shared" si="3"/>
        <v>77.261120829515633</v>
      </c>
      <c r="K20" s="49">
        <f t="shared" si="4"/>
        <v>105.31422898984249</v>
      </c>
    </row>
    <row r="21" spans="1:11" s="6" customFormat="1" ht="22.15" customHeight="1">
      <c r="A21" s="8"/>
      <c r="B21" s="31" t="s">
        <v>33</v>
      </c>
      <c r="C21" s="38"/>
      <c r="D21" s="40"/>
      <c r="E21" s="40"/>
      <c r="F21" s="40"/>
      <c r="G21" s="48"/>
      <c r="H21" s="48"/>
      <c r="I21" s="26"/>
      <c r="J21" s="26"/>
      <c r="K21" s="17"/>
    </row>
    <row r="22" spans="1:11" s="6" customFormat="1" ht="22.15" customHeight="1">
      <c r="A22" s="27">
        <v>1</v>
      </c>
      <c r="B22" s="28" t="s">
        <v>34</v>
      </c>
      <c r="C22" s="40">
        <f t="shared" ref="C22:C23" si="10">D22+E22</f>
        <v>2871397</v>
      </c>
      <c r="D22" s="50">
        <v>675332</v>
      </c>
      <c r="E22" s="50">
        <v>2196065</v>
      </c>
      <c r="F22" s="40">
        <f t="shared" ref="F22:F23" si="11">G22+H22</f>
        <v>2881318</v>
      </c>
      <c r="G22" s="50">
        <f>572374-9241</f>
        <v>563133</v>
      </c>
      <c r="H22" s="50">
        <f>2319444-1259</f>
        <v>2318185</v>
      </c>
      <c r="I22" s="26">
        <f t="shared" si="2"/>
        <v>100.34551126159148</v>
      </c>
      <c r="J22" s="26">
        <f t="shared" si="3"/>
        <v>83.386097504634762</v>
      </c>
      <c r="K22" s="26">
        <f t="shared" si="4"/>
        <v>105.56085543916049</v>
      </c>
    </row>
    <row r="23" spans="1:11" s="6" customFormat="1" ht="22.15" customHeight="1">
      <c r="A23" s="27">
        <v>2</v>
      </c>
      <c r="B23" s="28" t="s">
        <v>35</v>
      </c>
      <c r="C23" s="40">
        <f t="shared" si="10"/>
        <v>28594</v>
      </c>
      <c r="D23" s="50">
        <v>28594</v>
      </c>
      <c r="E23" s="50">
        <v>0</v>
      </c>
      <c r="F23" s="40">
        <f t="shared" si="11"/>
        <v>21439</v>
      </c>
      <c r="G23" s="50">
        <v>21171</v>
      </c>
      <c r="H23" s="50">
        <v>268</v>
      </c>
      <c r="I23" s="26">
        <f t="shared" si="2"/>
        <v>74.977267958312936</v>
      </c>
      <c r="J23" s="26">
        <f t="shared" si="3"/>
        <v>74.040008393369234</v>
      </c>
      <c r="K23" s="26"/>
    </row>
    <row r="24" spans="1:11" s="6" customFormat="1" ht="22.15" customHeight="1">
      <c r="A24" s="43" t="s">
        <v>7</v>
      </c>
      <c r="B24" s="44" t="s">
        <v>47</v>
      </c>
      <c r="C24" s="39">
        <v>0</v>
      </c>
      <c r="D24" s="48">
        <v>0</v>
      </c>
      <c r="E24" s="53">
        <v>0</v>
      </c>
      <c r="F24" s="38">
        <f t="shared" ref="F24:F27" si="12">G24+H24</f>
        <v>339615</v>
      </c>
      <c r="G24" s="46">
        <v>339115</v>
      </c>
      <c r="H24" s="46">
        <v>500</v>
      </c>
      <c r="I24" s="26">
        <v>0</v>
      </c>
      <c r="J24" s="26">
        <v>0</v>
      </c>
      <c r="K24" s="17">
        <v>0</v>
      </c>
    </row>
    <row r="25" spans="1:11" s="6" customFormat="1" ht="34.5" customHeight="1">
      <c r="A25" s="43" t="s">
        <v>8</v>
      </c>
      <c r="B25" s="45" t="s">
        <v>12</v>
      </c>
      <c r="C25" s="38">
        <f t="shared" ref="C25:C27" si="13">D25+E25</f>
        <v>11526</v>
      </c>
      <c r="D25" s="46">
        <v>11526</v>
      </c>
      <c r="E25" s="38">
        <v>0</v>
      </c>
      <c r="F25" s="38">
        <f t="shared" si="12"/>
        <v>8433</v>
      </c>
      <c r="G25" s="46">
        <v>8433</v>
      </c>
      <c r="H25" s="46">
        <v>0</v>
      </c>
      <c r="I25" s="49">
        <f t="shared" si="2"/>
        <v>73.16501821967725</v>
      </c>
      <c r="J25" s="49">
        <f t="shared" si="3"/>
        <v>73.16501821967725</v>
      </c>
      <c r="K25" s="17">
        <v>0</v>
      </c>
    </row>
    <row r="26" spans="1:11" s="6" customFormat="1" ht="22.15" customHeight="1">
      <c r="A26" s="43" t="s">
        <v>9</v>
      </c>
      <c r="B26" s="45" t="s">
        <v>13</v>
      </c>
      <c r="C26" s="38">
        <f t="shared" si="13"/>
        <v>1170</v>
      </c>
      <c r="D26" s="46">
        <v>1170</v>
      </c>
      <c r="E26" s="38">
        <v>0</v>
      </c>
      <c r="F26" s="38">
        <f t="shared" si="12"/>
        <v>16170</v>
      </c>
      <c r="G26" s="46">
        <v>16170</v>
      </c>
      <c r="H26" s="46">
        <v>0</v>
      </c>
      <c r="I26" s="49">
        <f t="shared" si="2"/>
        <v>1382.0512820512822</v>
      </c>
      <c r="J26" s="49">
        <f t="shared" si="3"/>
        <v>1382.0512820512822</v>
      </c>
      <c r="K26" s="17">
        <v>0</v>
      </c>
    </row>
    <row r="27" spans="1:11" s="6" customFormat="1" ht="22.15" customHeight="1">
      <c r="A27" s="43" t="s">
        <v>36</v>
      </c>
      <c r="B27" s="45" t="s">
        <v>14</v>
      </c>
      <c r="C27" s="38">
        <f t="shared" si="13"/>
        <v>237633</v>
      </c>
      <c r="D27" s="46">
        <v>123250</v>
      </c>
      <c r="E27" s="46">
        <v>114383</v>
      </c>
      <c r="F27" s="38">
        <f t="shared" si="12"/>
        <v>0</v>
      </c>
      <c r="G27" s="46">
        <v>0</v>
      </c>
      <c r="H27" s="46">
        <v>0</v>
      </c>
      <c r="I27" s="26">
        <f t="shared" si="2"/>
        <v>0</v>
      </c>
      <c r="J27" s="26">
        <f t="shared" si="3"/>
        <v>0</v>
      </c>
      <c r="K27" s="17">
        <f t="shared" si="4"/>
        <v>0</v>
      </c>
    </row>
    <row r="28" spans="1:11" s="6" customFormat="1" ht="22.15" customHeight="1">
      <c r="A28" s="8" t="s">
        <v>4</v>
      </c>
      <c r="B28" s="29" t="s">
        <v>37</v>
      </c>
      <c r="C28" s="38">
        <f>C29+C30</f>
        <v>347379</v>
      </c>
      <c r="D28" s="38">
        <f t="shared" ref="D28:E28" si="14">D29+D30</f>
        <v>347379</v>
      </c>
      <c r="E28" s="38">
        <f t="shared" si="14"/>
        <v>0</v>
      </c>
      <c r="F28" s="38">
        <f>F29+F30</f>
        <v>410165</v>
      </c>
      <c r="G28" s="38">
        <f t="shared" ref="G28" si="15">G29+G30</f>
        <v>38405</v>
      </c>
      <c r="H28" s="38">
        <f t="shared" ref="H28" si="16">H29+H30</f>
        <v>371760</v>
      </c>
      <c r="I28" s="49">
        <f t="shared" si="2"/>
        <v>118.07420713399486</v>
      </c>
      <c r="J28" s="49">
        <f t="shared" si="3"/>
        <v>11.05564815374562</v>
      </c>
      <c r="K28" s="17"/>
    </row>
    <row r="29" spans="1:11" s="6" customFormat="1" ht="22.15" customHeight="1">
      <c r="A29" s="8" t="s">
        <v>5</v>
      </c>
      <c r="B29" s="14" t="s">
        <v>15</v>
      </c>
      <c r="C29" s="38">
        <f>D29+E29</f>
        <v>166458</v>
      </c>
      <c r="D29" s="46">
        <f>151325+15133</f>
        <v>166458</v>
      </c>
      <c r="E29" s="38"/>
      <c r="F29" s="38">
        <f>G29+H29</f>
        <v>410165</v>
      </c>
      <c r="G29" s="46">
        <v>38405</v>
      </c>
      <c r="H29" s="46">
        <v>371760</v>
      </c>
      <c r="I29" s="49">
        <f t="shared" si="2"/>
        <v>246.40750219274531</v>
      </c>
      <c r="J29" s="49">
        <f t="shared" si="3"/>
        <v>23.071886001273594</v>
      </c>
      <c r="K29" s="17"/>
    </row>
    <row r="30" spans="1:11" s="6" customFormat="1" ht="22.15" customHeight="1">
      <c r="A30" s="8" t="s">
        <v>6</v>
      </c>
      <c r="B30" s="14" t="s">
        <v>16</v>
      </c>
      <c r="C30" s="38">
        <f>D30+E30</f>
        <v>180921</v>
      </c>
      <c r="D30" s="46">
        <f>84428+96493</f>
        <v>180921</v>
      </c>
      <c r="E30" s="38"/>
      <c r="F30" s="38">
        <f>G30+H30</f>
        <v>0</v>
      </c>
      <c r="G30" s="46"/>
      <c r="H30" s="46"/>
      <c r="I30" s="49">
        <f t="shared" si="2"/>
        <v>0</v>
      </c>
      <c r="J30" s="49">
        <f t="shared" si="3"/>
        <v>0</v>
      </c>
      <c r="K30" s="17"/>
    </row>
    <row r="31" spans="1:11" ht="21" customHeight="1">
      <c r="A31" s="22" t="s">
        <v>17</v>
      </c>
      <c r="B31" s="33" t="s">
        <v>38</v>
      </c>
      <c r="C31" s="41">
        <f>D31+E31</f>
        <v>0</v>
      </c>
      <c r="D31" s="42"/>
      <c r="E31" s="42"/>
      <c r="F31" s="42">
        <f>G31+H31</f>
        <v>11716128</v>
      </c>
      <c r="G31" s="54">
        <v>7095302</v>
      </c>
      <c r="H31" s="54">
        <v>4620826</v>
      </c>
      <c r="I31" s="34"/>
      <c r="J31" s="34"/>
      <c r="K31" s="35"/>
    </row>
    <row r="32" spans="1:11" ht="18.75">
      <c r="A32" s="6"/>
      <c r="B32" s="6"/>
      <c r="C32" s="6"/>
      <c r="D32" s="6"/>
      <c r="E32" s="6"/>
      <c r="F32" s="6"/>
      <c r="G32" s="6"/>
      <c r="H32" s="6"/>
      <c r="I32" s="6"/>
      <c r="J32" s="6"/>
      <c r="K32" s="6"/>
    </row>
    <row r="33" spans="1:11" ht="18.75">
      <c r="A33" s="6"/>
      <c r="B33" s="6"/>
      <c r="C33" s="6"/>
      <c r="D33" s="6"/>
      <c r="E33" s="6"/>
      <c r="F33" s="6"/>
      <c r="G33" s="6"/>
      <c r="H33" s="6"/>
      <c r="I33" s="6"/>
      <c r="J33" s="6"/>
      <c r="K33" s="6"/>
    </row>
    <row r="34" spans="1:11" ht="18.75">
      <c r="A34" s="6"/>
      <c r="B34" s="6"/>
      <c r="C34" s="6"/>
      <c r="D34" s="6"/>
      <c r="E34" s="6"/>
      <c r="F34" s="6"/>
      <c r="G34" s="6"/>
      <c r="H34" s="6"/>
      <c r="I34" s="6"/>
      <c r="J34" s="6"/>
      <c r="K34" s="6"/>
    </row>
    <row r="35" spans="1:11" ht="18.75">
      <c r="A35" s="6"/>
      <c r="B35" s="6"/>
      <c r="C35" s="6"/>
      <c r="D35" s="6"/>
      <c r="E35" s="6"/>
      <c r="F35" s="6"/>
      <c r="G35" s="6"/>
      <c r="H35" s="6"/>
      <c r="I35" s="6"/>
      <c r="J35" s="6"/>
      <c r="K35" s="6"/>
    </row>
  </sheetData>
  <mergeCells count="15">
    <mergeCell ref="A3:K3"/>
    <mergeCell ref="A5:A7"/>
    <mergeCell ref="B5:B7"/>
    <mergeCell ref="C5:C7"/>
    <mergeCell ref="D5:E5"/>
    <mergeCell ref="F5:F7"/>
    <mergeCell ref="G5:H5"/>
    <mergeCell ref="I5:K5"/>
    <mergeCell ref="D6:D7"/>
    <mergeCell ref="E6:E7"/>
    <mergeCell ref="G6:G7"/>
    <mergeCell ref="H6:H7"/>
    <mergeCell ref="I6:I7"/>
    <mergeCell ref="J6:J7"/>
    <mergeCell ref="K6:K7"/>
  </mergeCells>
  <pageMargins left="0.45" right="0.45" top="0.5" bottom="0.5" header="0.3" footer="0.3"/>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FACA99-3D61-4200-B9F7-123D34B0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87C6365-0DF1-402C-B2C0-A10DFAFDF528}">
  <ds:schemaRef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4B837174-B70D-48B8-B29F-11B4C84F92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2024-08-13T11:52:15Z</cp:lastPrinted>
  <dcterms:created xsi:type="dcterms:W3CDTF">2018-08-22T07:49:45Z</dcterms:created>
  <dcterms:modified xsi:type="dcterms:W3CDTF">2025-01-04T02:59:28Z</dcterms:modified>
</cp:coreProperties>
</file>