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A NHAN\Minh VQ\Công khai ngân sách\Dự toán 2025 và Quyết toán 2023\Quyết toán ngân sách 2023\"/>
    </mc:Choice>
  </mc:AlternateContent>
  <xr:revisionPtr revIDLastSave="0" documentId="13_ncr:1_{1EDB2EE2-EFA2-404C-9F21-B6EF1BD1A995}" xr6:coauthVersionLast="36" xr6:coauthVersionMax="45" xr10:uidLastSave="{00000000-0000-0000-0000-000000000000}"/>
  <bookViews>
    <workbookView xWindow="0" yWindow="0" windowWidth="28800" windowHeight="11025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Z19" i="1" l="1"/>
  <c r="Y19" i="1"/>
  <c r="X19" i="1"/>
  <c r="T19" i="1"/>
  <c r="M19" i="1"/>
  <c r="K19" i="1"/>
  <c r="G19" i="1"/>
  <c r="W19" i="1" s="1"/>
  <c r="E19" i="1"/>
  <c r="C19" i="1" s="1"/>
  <c r="S19" i="1" s="1"/>
  <c r="Z18" i="1"/>
  <c r="X18" i="1"/>
  <c r="T18" i="1"/>
  <c r="R18" i="1"/>
  <c r="Q18" i="1"/>
  <c r="Y18" i="1" s="1"/>
  <c r="P18" i="1"/>
  <c r="O18" i="1"/>
  <c r="W18" i="1" s="1"/>
  <c r="G18" i="1"/>
  <c r="E18" i="1"/>
  <c r="C18" i="1" s="1"/>
  <c r="Z17" i="1"/>
  <c r="Y17" i="1"/>
  <c r="X17" i="1"/>
  <c r="T17" i="1"/>
  <c r="R17" i="1"/>
  <c r="Q17" i="1"/>
  <c r="P17" i="1"/>
  <c r="M17" i="1"/>
  <c r="K17" i="1" s="1"/>
  <c r="S17" i="1" s="1"/>
  <c r="G17" i="1"/>
  <c r="W17" i="1" s="1"/>
  <c r="E17" i="1"/>
  <c r="C17" i="1"/>
  <c r="Y16" i="1"/>
  <c r="X16" i="1"/>
  <c r="W16" i="1"/>
  <c r="T16" i="1"/>
  <c r="R16" i="1"/>
  <c r="Z16" i="1" s="1"/>
  <c r="Q16" i="1"/>
  <c r="P16" i="1"/>
  <c r="M16" i="1"/>
  <c r="U16" i="1" s="1"/>
  <c r="K16" i="1"/>
  <c r="S16" i="1" s="1"/>
  <c r="G16" i="1"/>
  <c r="E16" i="1"/>
  <c r="C16" i="1"/>
  <c r="Z15" i="1"/>
  <c r="X15" i="1"/>
  <c r="T15" i="1"/>
  <c r="R15" i="1"/>
  <c r="Q15" i="1"/>
  <c r="Y15" i="1" s="1"/>
  <c r="P15" i="1"/>
  <c r="M15" i="1"/>
  <c r="K15" i="1"/>
  <c r="G15" i="1"/>
  <c r="E15" i="1" s="1"/>
  <c r="Z14" i="1"/>
  <c r="Y14" i="1"/>
  <c r="T14" i="1"/>
  <c r="R14" i="1"/>
  <c r="Q14" i="1"/>
  <c r="P14" i="1"/>
  <c r="X14" i="1" s="1"/>
  <c r="M14" i="1"/>
  <c r="K14" i="1"/>
  <c r="G14" i="1"/>
  <c r="W14" i="1" s="1"/>
  <c r="E14" i="1"/>
  <c r="C14" i="1" s="1"/>
  <c r="Z13" i="1"/>
  <c r="Y13" i="1"/>
  <c r="X13" i="1"/>
  <c r="T13" i="1"/>
  <c r="R13" i="1"/>
  <c r="Q13" i="1"/>
  <c r="P13" i="1"/>
  <c r="M13" i="1"/>
  <c r="K13" i="1" s="1"/>
  <c r="S13" i="1" s="1"/>
  <c r="G13" i="1"/>
  <c r="W13" i="1" s="1"/>
  <c r="E13" i="1"/>
  <c r="C13" i="1"/>
  <c r="Y12" i="1"/>
  <c r="X12" i="1"/>
  <c r="W12" i="1"/>
  <c r="T12" i="1"/>
  <c r="R12" i="1"/>
  <c r="Z12" i="1" s="1"/>
  <c r="Q12" i="1"/>
  <c r="P12" i="1"/>
  <c r="M12" i="1"/>
  <c r="U12" i="1" s="1"/>
  <c r="K12" i="1"/>
  <c r="S12" i="1" s="1"/>
  <c r="G12" i="1"/>
  <c r="E12" i="1"/>
  <c r="C12" i="1"/>
  <c r="Z11" i="1"/>
  <c r="X11" i="1"/>
  <c r="T11" i="1"/>
  <c r="R11" i="1"/>
  <c r="R10" i="1" s="1"/>
  <c r="Z10" i="1" s="1"/>
  <c r="Q11" i="1"/>
  <c r="Y11" i="1" s="1"/>
  <c r="P11" i="1"/>
  <c r="M11" i="1"/>
  <c r="K11" i="1"/>
  <c r="G11" i="1"/>
  <c r="E11" i="1" s="1"/>
  <c r="P10" i="1"/>
  <c r="X10" i="1" s="1"/>
  <c r="N10" i="1"/>
  <c r="L10" i="1"/>
  <c r="T10" i="1" s="1"/>
  <c r="J10" i="1"/>
  <c r="I10" i="1"/>
  <c r="H10" i="1"/>
  <c r="F10" i="1"/>
  <c r="D10" i="1"/>
  <c r="C11" i="1" l="1"/>
  <c r="U11" i="1"/>
  <c r="S14" i="1"/>
  <c r="C15" i="1"/>
  <c r="S15" i="1" s="1"/>
  <c r="U15" i="1"/>
  <c r="M10" i="1"/>
  <c r="U10" i="1" s="1"/>
  <c r="Q10" i="1"/>
  <c r="Y10" i="1" s="1"/>
  <c r="W11" i="1"/>
  <c r="U14" i="1"/>
  <c r="W15" i="1"/>
  <c r="U13" i="1"/>
  <c r="U17" i="1"/>
  <c r="U19" i="1"/>
  <c r="G10" i="1"/>
  <c r="E10" i="1" s="1"/>
  <c r="O10" i="1"/>
  <c r="W10" i="1" s="1"/>
  <c r="M18" i="1"/>
  <c r="U18" i="1" l="1"/>
  <c r="K18" i="1"/>
  <c r="C10" i="1"/>
  <c r="S11" i="1"/>
  <c r="S18" i="1" l="1"/>
  <c r="K10" i="1"/>
  <c r="S10" i="1" s="1"/>
</calcChain>
</file>

<file path=xl/sharedStrings.xml><?xml version="1.0" encoding="utf-8"?>
<sst xmlns="http://schemas.openxmlformats.org/spreadsheetml/2006/main" count="62" uniqueCount="41">
  <si>
    <t>Đơn vị: Triệu đồng</t>
  </si>
  <si>
    <t>STT</t>
  </si>
  <si>
    <t>TỔNG SỐ</t>
  </si>
  <si>
    <t>Tổng số</t>
  </si>
  <si>
    <t>(Quyết toán đã được Hội đồng nhân dân phê chuẩn)</t>
  </si>
  <si>
    <t>Biểu số 67/CK-NSNN</t>
  </si>
  <si>
    <t>Dự toán</t>
  </si>
  <si>
    <t>Quyết toán</t>
  </si>
  <si>
    <t>Bổ sung có mục tiêu</t>
  </si>
  <si>
    <t>UBND TỈNH KHÁNH HÒA</t>
  </si>
  <si>
    <t>QUYẾT TOÁN CHI BỔ SUNG TỪ NGÂN SÁCH CẤP TỈNH CHO NGÂN SÁCH HUYỆN NĂM 2023</t>
  </si>
  <si>
    <t xml:space="preserve">Tên đơn vị </t>
  </si>
  <si>
    <t>So sách (%)</t>
  </si>
  <si>
    <t>Bổ sung cân đối ngân sách</t>
  </si>
  <si>
    <t>Gồm</t>
  </si>
  <si>
    <t>Vốn đầu tư để thực hiện các CTMT, nhiệm vụ</t>
  </si>
  <si>
    <t>Vốn sự nghiệp thực hiện các chế độ, chính sách</t>
  </si>
  <si>
    <t>Vốn thực hiện các CTMT quốc gia</t>
  </si>
  <si>
    <t>Vốn ngoài nước</t>
  </si>
  <si>
    <t>Vốn trong nước</t>
  </si>
  <si>
    <t>A</t>
  </si>
  <si>
    <t>B</t>
  </si>
  <si>
    <t>3=4+5</t>
  </si>
  <si>
    <t>11=12+13</t>
  </si>
  <si>
    <t>17=9/1</t>
  </si>
  <si>
    <t>18=10/2</t>
  </si>
  <si>
    <t>19=11/3</t>
  </si>
  <si>
    <t>20=12/4</t>
  </si>
  <si>
    <t>21=13/5</t>
  </si>
  <si>
    <t>22=14/6</t>
  </si>
  <si>
    <t>23=15/7</t>
  </si>
  <si>
    <t>24=16/8</t>
  </si>
  <si>
    <t>Thành phố Nha Trang</t>
  </si>
  <si>
    <t>Thành phố Cam Ranh</t>
  </si>
  <si>
    <t>Thị xã Ninh Hòa</t>
  </si>
  <si>
    <t>Huyện Vạn Ninh</t>
  </si>
  <si>
    <t>Huyện Diên Khánh</t>
  </si>
  <si>
    <t>Huyện Cam Lâm</t>
  </si>
  <si>
    <t>Huyện Khánh Vĩnh</t>
  </si>
  <si>
    <t>Huyện Khánh Sơn</t>
  </si>
  <si>
    <t>Huyện Trường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</si>
</sst>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#;\-#,###;&quot;&quot;;_(@_)"/>
    <numFmt numFmtId="167" formatCode="0.0%"/>
  </numFmts>
  <fonts count="21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2"/>
    </font>
    <font>
      <b/>
      <sz val="14"/>
      <color theme="0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0" fillId="0" borderId="0"/>
    <xf numFmtId="0" fontId="11" fillId="0" borderId="0"/>
    <xf numFmtId="0" fontId="2" fillId="0" borderId="0"/>
    <xf numFmtId="0" fontId="14" fillId="0" borderId="0"/>
    <xf numFmtId="0" fontId="10" fillId="0" borderId="0"/>
    <xf numFmtId="0" fontId="13" fillId="0" borderId="0"/>
    <xf numFmtId="0" fontId="1" fillId="0" borderId="0"/>
    <xf numFmtId="0" fontId="15" fillId="0" borderId="0"/>
    <xf numFmtId="9" fontId="17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Fill="1" applyAlignment="1"/>
    <xf numFmtId="0" fontId="3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8" fillId="0" borderId="0" xfId="0" applyFont="1" applyFill="1" applyAlignment="1">
      <alignment horizontal="left"/>
    </xf>
    <xf numFmtId="0" fontId="9" fillId="0" borderId="0" xfId="0" applyFont="1" applyFill="1"/>
    <xf numFmtId="0" fontId="7" fillId="0" borderId="0" xfId="0" applyFont="1" applyFill="1" applyAlignment="1">
      <alignment horizontal="centerContinuous"/>
    </xf>
    <xf numFmtId="0" fontId="6" fillId="0" borderId="0" xfId="0" applyFont="1" applyFill="1"/>
    <xf numFmtId="0" fontId="4" fillId="0" borderId="0" xfId="0" applyFont="1" applyFill="1" applyAlignment="1">
      <alignment horizontal="right"/>
    </xf>
    <xf numFmtId="0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16" fillId="0" borderId="1" xfId="11" applyFont="1" applyBorder="1" applyAlignment="1">
      <alignment horizontal="center" vertical="center" wrapText="1"/>
    </xf>
    <xf numFmtId="0" fontId="16" fillId="0" borderId="1" xfId="11" applyFont="1" applyBorder="1" applyAlignment="1">
      <alignment horizontal="center" vertical="center" wrapText="1"/>
    </xf>
    <xf numFmtId="0" fontId="16" fillId="0" borderId="1" xfId="11" applyFont="1" applyBorder="1" applyAlignment="1">
      <alignment horizontal="center" vertical="top" wrapText="1"/>
    </xf>
    <xf numFmtId="0" fontId="16" fillId="0" borderId="1" xfId="11" applyFont="1" applyBorder="1" applyAlignment="1">
      <alignment vertical="top" wrapText="1"/>
    </xf>
    <xf numFmtId="3" fontId="16" fillId="0" borderId="1" xfId="8" applyNumberFormat="1" applyFont="1" applyBorder="1"/>
    <xf numFmtId="167" fontId="16" fillId="0" borderId="1" xfId="12" applyNumberFormat="1" applyFont="1" applyBorder="1"/>
    <xf numFmtId="167" fontId="18" fillId="0" borderId="1" xfId="12" applyNumberFormat="1" applyFont="1" applyBorder="1"/>
    <xf numFmtId="0" fontId="19" fillId="0" borderId="1" xfId="11" applyFont="1" applyBorder="1" applyAlignment="1">
      <alignment horizontal="center" vertical="top"/>
    </xf>
    <xf numFmtId="0" fontId="19" fillId="0" borderId="1" xfId="11" applyFont="1" applyBorder="1" applyAlignment="1">
      <alignment vertical="top"/>
    </xf>
    <xf numFmtId="3" fontId="19" fillId="0" borderId="1" xfId="8" applyNumberFormat="1" applyFont="1" applyBorder="1"/>
    <xf numFmtId="0" fontId="19" fillId="0" borderId="1" xfId="8" applyFont="1" applyBorder="1"/>
    <xf numFmtId="167" fontId="20" fillId="0" borderId="1" xfId="12" applyNumberFormat="1" applyFont="1" applyFill="1" applyBorder="1" applyAlignment="1"/>
    <xf numFmtId="167" fontId="20" fillId="0" borderId="1" xfId="12" applyNumberFormat="1" applyFont="1" applyBorder="1" applyAlignment="1"/>
    <xf numFmtId="167" fontId="20" fillId="0" borderId="1" xfId="12" applyNumberFormat="1" applyFont="1" applyBorder="1"/>
    <xf numFmtId="167" fontId="19" fillId="0" borderId="1" xfId="12" applyNumberFormat="1" applyFont="1" applyBorder="1" applyAlignment="1"/>
    <xf numFmtId="0" fontId="19" fillId="0" borderId="1" xfId="11" applyFont="1" applyBorder="1" applyAlignment="1">
      <alignment horizontal="center" vertical="top" wrapText="1"/>
    </xf>
    <xf numFmtId="0" fontId="19" fillId="0" borderId="1" xfId="11" applyFont="1" applyBorder="1" applyAlignment="1">
      <alignment vertical="top" wrapText="1"/>
    </xf>
    <xf numFmtId="167" fontId="19" fillId="0" borderId="1" xfId="12" applyNumberFormat="1" applyFont="1" applyBorder="1"/>
    <xf numFmtId="167" fontId="19" fillId="0" borderId="1" xfId="12" applyNumberFormat="1" applyFont="1" applyFill="1" applyBorder="1"/>
    <xf numFmtId="0" fontId="5" fillId="0" borderId="2" xfId="0" applyFont="1" applyFill="1" applyBorder="1" applyAlignment="1">
      <alignment horizontal="right"/>
    </xf>
    <xf numFmtId="0" fontId="4" fillId="0" borderId="0" xfId="0" applyFont="1" applyFill="1" applyAlignment="1">
      <alignment horizontal="center"/>
    </xf>
  </cellXfs>
  <cellStyles count="13">
    <cellStyle name="Comma 2" xfId="1" xr:uid="{00000000-0005-0000-0000-000000000000}"/>
    <cellStyle name="Currency 2" xfId="2" xr:uid="{00000000-0005-0000-0000-000001000000}"/>
    <cellStyle name="HAI" xfId="3" xr:uid="{00000000-0005-0000-0000-000002000000}"/>
    <cellStyle name="Normal" xfId="0" builtinId="0"/>
    <cellStyle name="Normal 2" xfId="4" xr:uid="{00000000-0005-0000-0000-000004000000}"/>
    <cellStyle name="Normal 26 2" xfId="11" xr:uid="{C76CE411-93BD-425E-8CFF-AE0CABD09ABE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9" xr:uid="{00000000-0005-0000-0000-000009000000}"/>
    <cellStyle name="Normal 8" xfId="10" xr:uid="{00000000-0005-0000-0000-00000A000000}"/>
    <cellStyle name="Percent 2" xfId="12" xr:uid="{0292BA2F-F000-461D-AA70-2C9A8EAEA8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9"/>
  <sheetViews>
    <sheetView tabSelected="1" workbookViewId="0">
      <selection activeCell="K5" sqref="K5:R5"/>
    </sheetView>
  </sheetViews>
  <sheetFormatPr defaultColWidth="12.85546875" defaultRowHeight="15.75"/>
  <cols>
    <col min="1" max="1" width="7.28515625" style="4" customWidth="1"/>
    <col min="2" max="2" width="25.28515625" style="4" bestFit="1" customWidth="1"/>
    <col min="3" max="3" width="12.7109375" style="4" bestFit="1" customWidth="1"/>
    <col min="4" max="4" width="13.28515625" style="4" customWidth="1"/>
    <col min="5" max="5" width="11.42578125" style="4" customWidth="1"/>
    <col min="6" max="8" width="12.42578125" style="4" customWidth="1"/>
    <col min="9" max="10" width="12" style="4" customWidth="1"/>
    <col min="11" max="11" width="13.42578125" style="4" customWidth="1"/>
    <col min="12" max="20" width="12.42578125" style="4" customWidth="1"/>
    <col min="21" max="16384" width="12.85546875" style="4"/>
  </cols>
  <sheetData>
    <row r="1" spans="1:26" ht="21" customHeight="1">
      <c r="A1" s="1" t="s">
        <v>9</v>
      </c>
      <c r="B1" s="1"/>
      <c r="C1" s="1"/>
      <c r="D1" s="3"/>
      <c r="E1" s="3"/>
      <c r="F1" s="7"/>
      <c r="G1" s="7"/>
      <c r="H1" s="2"/>
      <c r="I1" s="2"/>
      <c r="J1" s="2"/>
      <c r="K1" s="2"/>
      <c r="L1" s="7"/>
      <c r="M1" s="7"/>
      <c r="N1" s="2"/>
      <c r="O1" s="2"/>
      <c r="P1" s="7"/>
      <c r="Q1" s="7"/>
      <c r="R1" s="9" t="s">
        <v>5</v>
      </c>
      <c r="S1" s="9"/>
      <c r="T1" s="9"/>
      <c r="U1" s="9"/>
      <c r="V1" s="9"/>
      <c r="W1" s="9"/>
      <c r="X1" s="9"/>
      <c r="Y1" s="9"/>
      <c r="Z1" s="9"/>
    </row>
    <row r="2" spans="1:26" ht="34.9" customHeight="1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7.45" customHeight="1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8.15" customHeight="1">
      <c r="A4" s="5"/>
      <c r="B4" s="5"/>
      <c r="C4" s="6"/>
      <c r="D4" s="6"/>
      <c r="E4" s="6"/>
      <c r="F4" s="11"/>
      <c r="G4" s="11"/>
      <c r="H4" s="11"/>
      <c r="I4" s="6"/>
      <c r="J4" s="6"/>
      <c r="K4" s="6"/>
      <c r="L4" s="11"/>
      <c r="M4" s="11"/>
      <c r="N4" s="11"/>
      <c r="O4" s="6"/>
      <c r="P4" s="31" t="s">
        <v>0</v>
      </c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s="8" customFormat="1" ht="25.5" customHeight="1">
      <c r="A5" s="12" t="s">
        <v>1</v>
      </c>
      <c r="B5" s="12" t="s">
        <v>11</v>
      </c>
      <c r="C5" s="12" t="s">
        <v>6</v>
      </c>
      <c r="D5" s="12"/>
      <c r="E5" s="12"/>
      <c r="F5" s="12"/>
      <c r="G5" s="12"/>
      <c r="H5" s="12"/>
      <c r="I5" s="12"/>
      <c r="J5" s="12"/>
      <c r="K5" s="12" t="s">
        <v>7</v>
      </c>
      <c r="L5" s="12"/>
      <c r="M5" s="12"/>
      <c r="N5" s="12"/>
      <c r="O5" s="12"/>
      <c r="P5" s="12"/>
      <c r="Q5" s="12"/>
      <c r="R5" s="12"/>
      <c r="S5" s="12" t="s">
        <v>12</v>
      </c>
      <c r="T5" s="12"/>
      <c r="U5" s="12"/>
      <c r="V5" s="12"/>
      <c r="W5" s="12"/>
      <c r="X5" s="12"/>
      <c r="Y5" s="12"/>
      <c r="Z5" s="12"/>
    </row>
    <row r="6" spans="1:26" s="8" customFormat="1" ht="25.5" customHeight="1">
      <c r="A6" s="12"/>
      <c r="B6" s="12"/>
      <c r="C6" s="12" t="s">
        <v>3</v>
      </c>
      <c r="D6" s="12" t="s">
        <v>13</v>
      </c>
      <c r="E6" s="12" t="s">
        <v>8</v>
      </c>
      <c r="F6" s="12"/>
      <c r="G6" s="12"/>
      <c r="H6" s="12"/>
      <c r="I6" s="12"/>
      <c r="J6" s="12"/>
      <c r="K6" s="12" t="s">
        <v>3</v>
      </c>
      <c r="L6" s="12" t="s">
        <v>13</v>
      </c>
      <c r="M6" s="12" t="s">
        <v>8</v>
      </c>
      <c r="N6" s="12"/>
      <c r="O6" s="12"/>
      <c r="P6" s="12"/>
      <c r="Q6" s="12"/>
      <c r="R6" s="12"/>
      <c r="S6" s="12" t="s">
        <v>3</v>
      </c>
      <c r="T6" s="12" t="s">
        <v>13</v>
      </c>
      <c r="U6" s="12" t="s">
        <v>8</v>
      </c>
      <c r="V6" s="12"/>
      <c r="W6" s="12"/>
      <c r="X6" s="12"/>
      <c r="Y6" s="12"/>
      <c r="Z6" s="12"/>
    </row>
    <row r="7" spans="1:26" s="8" customFormat="1" ht="99.75" customHeight="1">
      <c r="A7" s="12"/>
      <c r="B7" s="12"/>
      <c r="C7" s="12"/>
      <c r="D7" s="12"/>
      <c r="E7" s="12" t="s">
        <v>3</v>
      </c>
      <c r="F7" s="12" t="s">
        <v>14</v>
      </c>
      <c r="G7" s="12"/>
      <c r="H7" s="12" t="s">
        <v>15</v>
      </c>
      <c r="I7" s="12" t="s">
        <v>16</v>
      </c>
      <c r="J7" s="12" t="s">
        <v>17</v>
      </c>
      <c r="K7" s="12"/>
      <c r="L7" s="12"/>
      <c r="M7" s="12" t="s">
        <v>3</v>
      </c>
      <c r="N7" s="12" t="s">
        <v>14</v>
      </c>
      <c r="O7" s="12"/>
      <c r="P7" s="12" t="s">
        <v>15</v>
      </c>
      <c r="Q7" s="12" t="s">
        <v>16</v>
      </c>
      <c r="R7" s="12" t="s">
        <v>17</v>
      </c>
      <c r="S7" s="12"/>
      <c r="T7" s="12"/>
      <c r="U7" s="12" t="s">
        <v>3</v>
      </c>
      <c r="V7" s="12" t="s">
        <v>14</v>
      </c>
      <c r="W7" s="12"/>
      <c r="X7" s="12" t="s">
        <v>15</v>
      </c>
      <c r="Y7" s="12" t="s">
        <v>16</v>
      </c>
      <c r="Z7" s="12" t="s">
        <v>17</v>
      </c>
    </row>
    <row r="8" spans="1:26" s="6" customFormat="1" ht="54" customHeight="1">
      <c r="A8" s="12"/>
      <c r="B8" s="12"/>
      <c r="C8" s="12"/>
      <c r="D8" s="12"/>
      <c r="E8" s="12"/>
      <c r="F8" s="13" t="s">
        <v>18</v>
      </c>
      <c r="G8" s="13" t="s">
        <v>19</v>
      </c>
      <c r="H8" s="12"/>
      <c r="I8" s="12"/>
      <c r="J8" s="12"/>
      <c r="K8" s="12"/>
      <c r="L8" s="12"/>
      <c r="M8" s="12"/>
      <c r="N8" s="13" t="s">
        <v>18</v>
      </c>
      <c r="O8" s="13" t="s">
        <v>19</v>
      </c>
      <c r="P8" s="12"/>
      <c r="Q8" s="12"/>
      <c r="R8" s="12"/>
      <c r="S8" s="12"/>
      <c r="T8" s="12"/>
      <c r="U8" s="12"/>
      <c r="V8" s="13" t="s">
        <v>18</v>
      </c>
      <c r="W8" s="13" t="s">
        <v>19</v>
      </c>
      <c r="X8" s="12"/>
      <c r="Y8" s="12"/>
      <c r="Z8" s="12"/>
    </row>
    <row r="9" spans="1:26" s="6" customFormat="1" ht="23.45" customHeight="1">
      <c r="A9" s="14" t="s">
        <v>20</v>
      </c>
      <c r="B9" s="14" t="s">
        <v>21</v>
      </c>
      <c r="C9" s="14">
        <v>1</v>
      </c>
      <c r="D9" s="14">
        <v>2</v>
      </c>
      <c r="E9" s="14" t="s">
        <v>22</v>
      </c>
      <c r="F9" s="14">
        <v>4</v>
      </c>
      <c r="G9" s="14">
        <v>5</v>
      </c>
      <c r="H9" s="14">
        <v>6</v>
      </c>
      <c r="I9" s="14">
        <v>7</v>
      </c>
      <c r="J9" s="14">
        <v>8</v>
      </c>
      <c r="K9" s="14">
        <v>9</v>
      </c>
      <c r="L9" s="14">
        <v>10</v>
      </c>
      <c r="M9" s="14" t="s">
        <v>23</v>
      </c>
      <c r="N9" s="14">
        <v>12</v>
      </c>
      <c r="O9" s="14">
        <v>13</v>
      </c>
      <c r="P9" s="14">
        <v>14</v>
      </c>
      <c r="Q9" s="14">
        <v>15</v>
      </c>
      <c r="R9" s="14">
        <v>16</v>
      </c>
      <c r="S9" s="14" t="s">
        <v>24</v>
      </c>
      <c r="T9" s="14" t="s">
        <v>25</v>
      </c>
      <c r="U9" s="14" t="s">
        <v>26</v>
      </c>
      <c r="V9" s="14" t="s">
        <v>27</v>
      </c>
      <c r="W9" s="14" t="s">
        <v>28</v>
      </c>
      <c r="X9" s="14" t="s">
        <v>29</v>
      </c>
      <c r="Y9" s="14" t="s">
        <v>30</v>
      </c>
      <c r="Z9" s="14" t="s">
        <v>31</v>
      </c>
    </row>
    <row r="10" spans="1:26" s="6" customFormat="1" ht="23.45" customHeight="1">
      <c r="A10" s="15"/>
      <c r="B10" s="14" t="s">
        <v>2</v>
      </c>
      <c r="C10" s="16">
        <f>SUM(C11:C19)</f>
        <v>2609048</v>
      </c>
      <c r="D10" s="16">
        <f>SUM(D11:D19)</f>
        <v>2609048</v>
      </c>
      <c r="E10" s="16">
        <f>F10+G10</f>
        <v>0</v>
      </c>
      <c r="F10" s="16">
        <f t="shared" ref="F10:R10" si="0">SUM(F11:F19)</f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3974713</v>
      </c>
      <c r="L10" s="16">
        <f t="shared" si="0"/>
        <v>2569253</v>
      </c>
      <c r="M10" s="16">
        <f t="shared" si="0"/>
        <v>1405460</v>
      </c>
      <c r="N10" s="16">
        <f t="shared" si="0"/>
        <v>0</v>
      </c>
      <c r="O10" s="16">
        <f t="shared" si="0"/>
        <v>1405460</v>
      </c>
      <c r="P10" s="16">
        <f t="shared" si="0"/>
        <v>502744</v>
      </c>
      <c r="Q10" s="16">
        <f t="shared" si="0"/>
        <v>400663</v>
      </c>
      <c r="R10" s="16">
        <f t="shared" si="0"/>
        <v>502053</v>
      </c>
      <c r="S10" s="17">
        <f t="shared" ref="S10:U19" si="1">K10/C10</f>
        <v>1.5234342181516016</v>
      </c>
      <c r="T10" s="17">
        <f t="shared" si="1"/>
        <v>0.9847473101299784</v>
      </c>
      <c r="U10" s="18" t="e">
        <f t="shared" si="1"/>
        <v>#DIV/0!</v>
      </c>
      <c r="V10" s="18"/>
      <c r="W10" s="18" t="e">
        <f t="shared" ref="W10:Z19" si="2">O10/G10</f>
        <v>#DIV/0!</v>
      </c>
      <c r="X10" s="18" t="e">
        <f t="shared" si="2"/>
        <v>#DIV/0!</v>
      </c>
      <c r="Y10" s="18" t="e">
        <f t="shared" si="2"/>
        <v>#DIV/0!</v>
      </c>
      <c r="Z10" s="18" t="e">
        <f t="shared" si="2"/>
        <v>#DIV/0!</v>
      </c>
    </row>
    <row r="11" spans="1:26" s="6" customFormat="1" ht="23.45" customHeight="1">
      <c r="A11" s="19">
        <v>1</v>
      </c>
      <c r="B11" s="20" t="s">
        <v>32</v>
      </c>
      <c r="C11" s="21">
        <f t="shared" ref="C11:C19" si="3">D11+E11</f>
        <v>0</v>
      </c>
      <c r="D11" s="22">
        <v>0</v>
      </c>
      <c r="E11" s="21">
        <f>SUM(F11:G11)</f>
        <v>0</v>
      </c>
      <c r="F11" s="22"/>
      <c r="G11" s="21">
        <f t="shared" ref="G11:G19" si="4">H11+I11+J11</f>
        <v>0</v>
      </c>
      <c r="H11" s="22"/>
      <c r="I11" s="21"/>
      <c r="J11" s="22"/>
      <c r="K11" s="21">
        <f t="shared" ref="K11:K19" si="5">L11+M11</f>
        <v>112520</v>
      </c>
      <c r="L11" s="21">
        <v>0</v>
      </c>
      <c r="M11" s="21">
        <f t="shared" ref="M11:M19" si="6">N11+O11</f>
        <v>112520</v>
      </c>
      <c r="N11" s="21"/>
      <c r="O11" s="21">
        <v>112520</v>
      </c>
      <c r="P11" s="21">
        <f>7700</f>
        <v>7700</v>
      </c>
      <c r="Q11" s="21">
        <f>67709-940-671+37111</f>
        <v>103209</v>
      </c>
      <c r="R11" s="21">
        <f>940+671</f>
        <v>1611</v>
      </c>
      <c r="S11" s="23" t="e">
        <f t="shared" si="1"/>
        <v>#DIV/0!</v>
      </c>
      <c r="T11" s="24" t="e">
        <f t="shared" si="1"/>
        <v>#DIV/0!</v>
      </c>
      <c r="U11" s="24" t="e">
        <f t="shared" si="1"/>
        <v>#DIV/0!</v>
      </c>
      <c r="V11" s="24"/>
      <c r="W11" s="24" t="e">
        <f t="shared" si="2"/>
        <v>#DIV/0!</v>
      </c>
      <c r="X11" s="25" t="e">
        <f t="shared" si="2"/>
        <v>#DIV/0!</v>
      </c>
      <c r="Y11" s="25" t="e">
        <f t="shared" si="2"/>
        <v>#DIV/0!</v>
      </c>
      <c r="Z11" s="25" t="e">
        <f t="shared" si="2"/>
        <v>#DIV/0!</v>
      </c>
    </row>
    <row r="12" spans="1:26" s="6" customFormat="1" ht="23.45" customHeight="1">
      <c r="A12" s="19">
        <v>2</v>
      </c>
      <c r="B12" s="20" t="s">
        <v>33</v>
      </c>
      <c r="C12" s="21">
        <f t="shared" si="3"/>
        <v>303689</v>
      </c>
      <c r="D12" s="21">
        <v>303689</v>
      </c>
      <c r="E12" s="21">
        <f>SUM(F12:G12)</f>
        <v>0</v>
      </c>
      <c r="F12" s="21"/>
      <c r="G12" s="21">
        <f t="shared" si="4"/>
        <v>0</v>
      </c>
      <c r="H12" s="21"/>
      <c r="I12" s="21"/>
      <c r="J12" s="21"/>
      <c r="K12" s="21">
        <f t="shared" si="5"/>
        <v>437596</v>
      </c>
      <c r="L12" s="21">
        <v>303689</v>
      </c>
      <c r="M12" s="21">
        <f t="shared" si="6"/>
        <v>133907</v>
      </c>
      <c r="N12" s="21"/>
      <c r="O12" s="21">
        <v>133907</v>
      </c>
      <c r="P12" s="21">
        <f>51680-6369-1886+42331-11702</f>
        <v>74054</v>
      </c>
      <c r="Q12" s="21">
        <f>23201-199-865-638+16695-1888</f>
        <v>36306</v>
      </c>
      <c r="R12" s="21">
        <f>6369+1886+199+865+638+11702+1888</f>
        <v>23547</v>
      </c>
      <c r="S12" s="26">
        <f t="shared" si="1"/>
        <v>1.440934640372223</v>
      </c>
      <c r="T12" s="26">
        <f t="shared" si="1"/>
        <v>1</v>
      </c>
      <c r="U12" s="24" t="e">
        <f t="shared" si="1"/>
        <v>#DIV/0!</v>
      </c>
      <c r="V12" s="23"/>
      <c r="W12" s="24" t="e">
        <f t="shared" si="2"/>
        <v>#DIV/0!</v>
      </c>
      <c r="X12" s="24" t="e">
        <f t="shared" si="2"/>
        <v>#DIV/0!</v>
      </c>
      <c r="Y12" s="25" t="e">
        <f t="shared" si="2"/>
        <v>#DIV/0!</v>
      </c>
      <c r="Z12" s="25" t="e">
        <f t="shared" si="2"/>
        <v>#DIV/0!</v>
      </c>
    </row>
    <row r="13" spans="1:26" s="6" customFormat="1" ht="23.45" customHeight="1">
      <c r="A13" s="27">
        <v>3</v>
      </c>
      <c r="B13" s="28" t="s">
        <v>34</v>
      </c>
      <c r="C13" s="21">
        <f t="shared" si="3"/>
        <v>596047</v>
      </c>
      <c r="D13" s="21">
        <v>596047</v>
      </c>
      <c r="E13" s="21">
        <f>SUM(G13:G13)</f>
        <v>0</v>
      </c>
      <c r="F13" s="21"/>
      <c r="G13" s="21">
        <f t="shared" si="4"/>
        <v>0</v>
      </c>
      <c r="H13" s="21"/>
      <c r="I13" s="21"/>
      <c r="J13" s="21"/>
      <c r="K13" s="21">
        <f t="shared" si="5"/>
        <v>854341</v>
      </c>
      <c r="L13" s="21">
        <v>594362</v>
      </c>
      <c r="M13" s="21">
        <f t="shared" si="6"/>
        <v>259979</v>
      </c>
      <c r="N13" s="21"/>
      <c r="O13" s="21">
        <v>259979</v>
      </c>
      <c r="P13" s="21">
        <f>95708-70816-227+75744-1606</f>
        <v>98803</v>
      </c>
      <c r="Q13" s="21">
        <f>61287-295-1700-752+27240-1609</f>
        <v>84171</v>
      </c>
      <c r="R13" s="21">
        <f>70816+227+295+1700+752+1606+1609</f>
        <v>77005</v>
      </c>
      <c r="S13" s="29">
        <f t="shared" si="1"/>
        <v>1.4333450214496508</v>
      </c>
      <c r="T13" s="29">
        <f t="shared" si="1"/>
        <v>0.99717304172321986</v>
      </c>
      <c r="U13" s="25" t="e">
        <f t="shared" si="1"/>
        <v>#DIV/0!</v>
      </c>
      <c r="V13" s="25"/>
      <c r="W13" s="25" t="e">
        <f t="shared" si="2"/>
        <v>#DIV/0!</v>
      </c>
      <c r="X13" s="24" t="e">
        <f t="shared" si="2"/>
        <v>#DIV/0!</v>
      </c>
      <c r="Y13" s="25" t="e">
        <f t="shared" si="2"/>
        <v>#DIV/0!</v>
      </c>
      <c r="Z13" s="25" t="e">
        <f t="shared" si="2"/>
        <v>#DIV/0!</v>
      </c>
    </row>
    <row r="14" spans="1:26" ht="19.5" customHeight="1">
      <c r="A14" s="27">
        <v>4</v>
      </c>
      <c r="B14" s="28" t="s">
        <v>35</v>
      </c>
      <c r="C14" s="21">
        <f t="shared" si="3"/>
        <v>451627</v>
      </c>
      <c r="D14" s="21">
        <v>451627</v>
      </c>
      <c r="E14" s="21">
        <f t="shared" ref="E14:E19" si="7">SUM(F14:G14)</f>
        <v>0</v>
      </c>
      <c r="F14" s="21"/>
      <c r="G14" s="21">
        <f t="shared" si="4"/>
        <v>0</v>
      </c>
      <c r="H14" s="21"/>
      <c r="I14" s="21"/>
      <c r="J14" s="21"/>
      <c r="K14" s="21">
        <f t="shared" si="5"/>
        <v>553409</v>
      </c>
      <c r="L14" s="21">
        <v>451627</v>
      </c>
      <c r="M14" s="21">
        <f t="shared" si="6"/>
        <v>101782</v>
      </c>
      <c r="N14" s="21"/>
      <c r="O14" s="21">
        <v>101782</v>
      </c>
      <c r="P14" s="21">
        <f>25561-570+31269-4873-1</f>
        <v>51386</v>
      </c>
      <c r="Q14" s="21">
        <f>31181-2349-670+13772-450</f>
        <v>41484</v>
      </c>
      <c r="R14" s="21">
        <f>570+2349+670+4873+450</f>
        <v>8912</v>
      </c>
      <c r="S14" s="29">
        <f t="shared" si="1"/>
        <v>1.2253673938892051</v>
      </c>
      <c r="T14" s="29">
        <f t="shared" si="1"/>
        <v>1</v>
      </c>
      <c r="U14" s="25" t="e">
        <f t="shared" si="1"/>
        <v>#DIV/0!</v>
      </c>
      <c r="V14" s="25"/>
      <c r="W14" s="25" t="e">
        <f t="shared" si="2"/>
        <v>#DIV/0!</v>
      </c>
      <c r="X14" s="24" t="e">
        <f t="shared" si="2"/>
        <v>#DIV/0!</v>
      </c>
      <c r="Y14" s="25" t="e">
        <f t="shared" si="2"/>
        <v>#DIV/0!</v>
      </c>
      <c r="Z14" s="25" t="e">
        <f t="shared" si="2"/>
        <v>#DIV/0!</v>
      </c>
    </row>
    <row r="15" spans="1:26" ht="37.5">
      <c r="A15" s="27">
        <v>5</v>
      </c>
      <c r="B15" s="28" t="s">
        <v>36</v>
      </c>
      <c r="C15" s="21">
        <f t="shared" si="3"/>
        <v>352511</v>
      </c>
      <c r="D15" s="21">
        <v>352511</v>
      </c>
      <c r="E15" s="21">
        <f t="shared" si="7"/>
        <v>0</v>
      </c>
      <c r="F15" s="21"/>
      <c r="G15" s="21">
        <f t="shared" si="4"/>
        <v>0</v>
      </c>
      <c r="H15" s="21"/>
      <c r="I15" s="21"/>
      <c r="J15" s="21"/>
      <c r="K15" s="21">
        <f t="shared" si="5"/>
        <v>554896</v>
      </c>
      <c r="L15" s="21">
        <v>352511</v>
      </c>
      <c r="M15" s="21">
        <f t="shared" si="6"/>
        <v>202385</v>
      </c>
      <c r="N15" s="21"/>
      <c r="O15" s="21">
        <v>202385</v>
      </c>
      <c r="P15" s="21">
        <f>100386-68843-108+55141-776</f>
        <v>85800</v>
      </c>
      <c r="Q15" s="21">
        <f>29879-88-1219-470+17684-487-705</f>
        <v>44594</v>
      </c>
      <c r="R15" s="21">
        <f>68843+108+88+1219+470+776+487</f>
        <v>71991</v>
      </c>
      <c r="S15" s="30">
        <f t="shared" si="1"/>
        <v>1.5741239280476353</v>
      </c>
      <c r="T15" s="30">
        <f t="shared" si="1"/>
        <v>1</v>
      </c>
      <c r="U15" s="25" t="e">
        <f t="shared" si="1"/>
        <v>#DIV/0!</v>
      </c>
      <c r="V15" s="25"/>
      <c r="W15" s="25" t="e">
        <f t="shared" si="2"/>
        <v>#DIV/0!</v>
      </c>
      <c r="X15" s="24" t="e">
        <f t="shared" si="2"/>
        <v>#DIV/0!</v>
      </c>
      <c r="Y15" s="25" t="e">
        <f t="shared" si="2"/>
        <v>#DIV/0!</v>
      </c>
      <c r="Z15" s="25" t="e">
        <f t="shared" si="2"/>
        <v>#DIV/0!</v>
      </c>
    </row>
    <row r="16" spans="1:26" ht="18.75">
      <c r="A16" s="27">
        <v>6</v>
      </c>
      <c r="B16" s="28" t="s">
        <v>37</v>
      </c>
      <c r="C16" s="21">
        <f t="shared" si="3"/>
        <v>208000</v>
      </c>
      <c r="D16" s="21">
        <v>208000</v>
      </c>
      <c r="E16" s="21">
        <f t="shared" si="7"/>
        <v>0</v>
      </c>
      <c r="F16" s="21"/>
      <c r="G16" s="21">
        <f t="shared" si="4"/>
        <v>0</v>
      </c>
      <c r="H16" s="21"/>
      <c r="I16" s="21"/>
      <c r="J16" s="21"/>
      <c r="K16" s="21">
        <f t="shared" si="5"/>
        <v>303266</v>
      </c>
      <c r="L16" s="21">
        <v>202157</v>
      </c>
      <c r="M16" s="21">
        <f t="shared" si="6"/>
        <v>101109</v>
      </c>
      <c r="N16" s="21"/>
      <c r="O16" s="21">
        <v>101109</v>
      </c>
      <c r="P16" s="21">
        <f>44052-2216-410+17924-6257</f>
        <v>53093</v>
      </c>
      <c r="Q16" s="21">
        <f>28725-332-943-612+10521-3168-112-1</f>
        <v>34078</v>
      </c>
      <c r="R16" s="21">
        <f>2216+410+332+943+612+6257+3168</f>
        <v>13938</v>
      </c>
      <c r="S16" s="29">
        <f t="shared" si="1"/>
        <v>1.4580096153846154</v>
      </c>
      <c r="T16" s="29">
        <f t="shared" si="1"/>
        <v>0.97190865384615388</v>
      </c>
      <c r="U16" s="25" t="e">
        <f t="shared" si="1"/>
        <v>#DIV/0!</v>
      </c>
      <c r="V16" s="25"/>
      <c r="W16" s="25" t="e">
        <f t="shared" si="2"/>
        <v>#DIV/0!</v>
      </c>
      <c r="X16" s="24" t="e">
        <f t="shared" si="2"/>
        <v>#DIV/0!</v>
      </c>
      <c r="Y16" s="25" t="e">
        <f t="shared" si="2"/>
        <v>#DIV/0!</v>
      </c>
      <c r="Z16" s="25" t="e">
        <f t="shared" si="2"/>
        <v>#DIV/0!</v>
      </c>
    </row>
    <row r="17" spans="1:26" ht="18.75">
      <c r="A17" s="19">
        <v>7</v>
      </c>
      <c r="B17" s="20" t="s">
        <v>38</v>
      </c>
      <c r="C17" s="21">
        <f t="shared" si="3"/>
        <v>346213</v>
      </c>
      <c r="D17" s="21">
        <v>346213</v>
      </c>
      <c r="E17" s="21">
        <f t="shared" si="7"/>
        <v>0</v>
      </c>
      <c r="F17" s="21"/>
      <c r="G17" s="21">
        <f t="shared" si="4"/>
        <v>0</v>
      </c>
      <c r="H17" s="21"/>
      <c r="I17" s="21"/>
      <c r="J17" s="21"/>
      <c r="K17" s="21">
        <f t="shared" si="5"/>
        <v>601349</v>
      </c>
      <c r="L17" s="21">
        <v>346035</v>
      </c>
      <c r="M17" s="21">
        <f t="shared" si="6"/>
        <v>255314</v>
      </c>
      <c r="N17" s="21"/>
      <c r="O17" s="21">
        <v>255314</v>
      </c>
      <c r="P17" s="21">
        <f>31868-6696-13659-1728+146487-41780-25128</f>
        <v>89364</v>
      </c>
      <c r="Q17" s="21">
        <f>31381-2683-689-1039+45578-21650-18036</f>
        <v>32862</v>
      </c>
      <c r="R17" s="21">
        <f>6696+13659+1728+2683+689+1039+41780+25128+21650+18036</f>
        <v>133088</v>
      </c>
      <c r="S17" s="26">
        <f t="shared" si="1"/>
        <v>1.7369336217877434</v>
      </c>
      <c r="T17" s="26">
        <f t="shared" si="1"/>
        <v>0.99948586563762776</v>
      </c>
      <c r="U17" s="24" t="e">
        <f t="shared" si="1"/>
        <v>#DIV/0!</v>
      </c>
      <c r="V17" s="24"/>
      <c r="W17" s="24" t="e">
        <f t="shared" si="2"/>
        <v>#DIV/0!</v>
      </c>
      <c r="X17" s="24" t="e">
        <f t="shared" si="2"/>
        <v>#DIV/0!</v>
      </c>
      <c r="Y17" s="24" t="e">
        <f t="shared" si="2"/>
        <v>#DIV/0!</v>
      </c>
      <c r="Z17" s="25" t="e">
        <f t="shared" si="2"/>
        <v>#DIV/0!</v>
      </c>
    </row>
    <row r="18" spans="1:26" ht="18.75">
      <c r="A18" s="27">
        <v>8</v>
      </c>
      <c r="B18" s="28" t="s">
        <v>39</v>
      </c>
      <c r="C18" s="21">
        <f t="shared" si="3"/>
        <v>318872</v>
      </c>
      <c r="D18" s="21">
        <v>318872</v>
      </c>
      <c r="E18" s="21">
        <f t="shared" si="7"/>
        <v>0</v>
      </c>
      <c r="F18" s="21"/>
      <c r="G18" s="21">
        <f t="shared" si="4"/>
        <v>0</v>
      </c>
      <c r="H18" s="21"/>
      <c r="I18" s="21"/>
      <c r="J18" s="21"/>
      <c r="K18" s="21">
        <f t="shared" si="5"/>
        <v>557336</v>
      </c>
      <c r="L18" s="21">
        <v>318872</v>
      </c>
      <c r="M18" s="21">
        <f t="shared" si="6"/>
        <v>238464</v>
      </c>
      <c r="N18" s="21"/>
      <c r="O18" s="21">
        <f>238465-1</f>
        <v>238464</v>
      </c>
      <c r="P18" s="21">
        <f>18187-2241-990+152351-105025-19738</f>
        <v>42544</v>
      </c>
      <c r="Q18" s="21">
        <f>24523-1603-2578-2016+43403-15503-22267</f>
        <v>23959</v>
      </c>
      <c r="R18" s="21">
        <f>2241+990+1603+2578+2016+105025+19738+15503+22267</f>
        <v>171961</v>
      </c>
      <c r="S18" s="29">
        <f t="shared" si="1"/>
        <v>1.7478361223312175</v>
      </c>
      <c r="T18" s="29">
        <f t="shared" si="1"/>
        <v>1</v>
      </c>
      <c r="U18" s="25" t="e">
        <f t="shared" si="1"/>
        <v>#DIV/0!</v>
      </c>
      <c r="V18" s="25"/>
      <c r="W18" s="25" t="e">
        <f t="shared" si="2"/>
        <v>#DIV/0!</v>
      </c>
      <c r="X18" s="24" t="e">
        <f t="shared" si="2"/>
        <v>#DIV/0!</v>
      </c>
      <c r="Y18" s="25" t="e">
        <f t="shared" si="2"/>
        <v>#DIV/0!</v>
      </c>
      <c r="Z18" s="25" t="e">
        <f t="shared" si="2"/>
        <v>#DIV/0!</v>
      </c>
    </row>
    <row r="19" spans="1:26" ht="18.75">
      <c r="A19" s="27">
        <v>9</v>
      </c>
      <c r="B19" s="28" t="s">
        <v>40</v>
      </c>
      <c r="C19" s="21">
        <f t="shared" si="3"/>
        <v>32089</v>
      </c>
      <c r="D19" s="21">
        <v>32089</v>
      </c>
      <c r="E19" s="21">
        <f t="shared" si="7"/>
        <v>0</v>
      </c>
      <c r="F19" s="21"/>
      <c r="G19" s="21">
        <f t="shared" si="4"/>
        <v>0</v>
      </c>
      <c r="H19" s="21"/>
      <c r="I19" s="21"/>
      <c r="J19" s="21"/>
      <c r="K19" s="21">
        <f t="shared" si="5"/>
        <v>0</v>
      </c>
      <c r="L19" s="21"/>
      <c r="M19" s="21">
        <f t="shared" si="6"/>
        <v>0</v>
      </c>
      <c r="N19" s="21"/>
      <c r="O19" s="21">
        <v>0</v>
      </c>
      <c r="P19" s="21"/>
      <c r="Q19" s="21"/>
      <c r="R19" s="21"/>
      <c r="S19" s="29">
        <f t="shared" si="1"/>
        <v>0</v>
      </c>
      <c r="T19" s="29">
        <f t="shared" si="1"/>
        <v>0</v>
      </c>
      <c r="U19" s="25" t="e">
        <f t="shared" si="1"/>
        <v>#DIV/0!</v>
      </c>
      <c r="V19" s="25"/>
      <c r="W19" s="25" t="e">
        <f t="shared" si="2"/>
        <v>#DIV/0!</v>
      </c>
      <c r="X19" s="24" t="e">
        <f t="shared" si="2"/>
        <v>#DIV/0!</v>
      </c>
      <c r="Y19" s="25" t="e">
        <f t="shared" si="2"/>
        <v>#DIV/0!</v>
      </c>
      <c r="Z19" s="25" t="e">
        <f t="shared" si="2"/>
        <v>#DIV/0!</v>
      </c>
    </row>
    <row r="20" spans="1:26" ht="18.7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6" ht="18.7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6" ht="18.7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6" ht="18.7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6" ht="18.7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6" ht="22.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6" ht="18.7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6" ht="18.7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6" ht="18.7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6" ht="18.7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</sheetData>
  <mergeCells count="35">
    <mergeCell ref="P4:Z4"/>
    <mergeCell ref="R1:Z1"/>
    <mergeCell ref="A3:Z3"/>
    <mergeCell ref="A2:Z2"/>
    <mergeCell ref="U7:U8"/>
    <mergeCell ref="V7:W7"/>
    <mergeCell ref="X7:X8"/>
    <mergeCell ref="Y7:Y8"/>
    <mergeCell ref="Z7:Z8"/>
    <mergeCell ref="S5:Z5"/>
    <mergeCell ref="C6:C8"/>
    <mergeCell ref="D6:D8"/>
    <mergeCell ref="E6:J6"/>
    <mergeCell ref="K6:K8"/>
    <mergeCell ref="L6:L8"/>
    <mergeCell ref="M6:R6"/>
    <mergeCell ref="S6:S8"/>
    <mergeCell ref="T6:T8"/>
    <mergeCell ref="U6:Z6"/>
    <mergeCell ref="E7:E8"/>
    <mergeCell ref="F7:G7"/>
    <mergeCell ref="H7:H8"/>
    <mergeCell ref="I7:I8"/>
    <mergeCell ref="J7:J8"/>
    <mergeCell ref="M7:M8"/>
    <mergeCell ref="A5:A8"/>
    <mergeCell ref="B5:B8"/>
    <mergeCell ref="C5:J5"/>
    <mergeCell ref="K5:R5"/>
    <mergeCell ref="N7:O7"/>
    <mergeCell ref="P7:P8"/>
    <mergeCell ref="Q7:Q8"/>
    <mergeCell ref="R7:R8"/>
    <mergeCell ref="L4:N4"/>
    <mergeCell ref="F4:H4"/>
  </mergeCells>
  <pageMargins left="0.7" right="0.7" top="0.75" bottom="0.75" header="0.3" footer="0.3"/>
  <pageSetup scale="3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C0C6DE-0A4D-4214-8408-9DC32E2E932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587AE24-6BE4-4852-8C8A-B9AD2490F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D165339-AA83-44E7-9C44-DA37E1C15F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Hoang My Chi</cp:lastModifiedBy>
  <cp:lastPrinted>2024-12-16T04:17:49Z</cp:lastPrinted>
  <dcterms:created xsi:type="dcterms:W3CDTF">2018-08-22T07:49:45Z</dcterms:created>
  <dcterms:modified xsi:type="dcterms:W3CDTF">2024-12-16T04:17:52Z</dcterms:modified>
</cp:coreProperties>
</file>