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CLOI\Desktop\Công khai quyết toán 2024\2024\"/>
    </mc:Choice>
  </mc:AlternateContent>
  <xr:revisionPtr revIDLastSave="0" documentId="13_ncr:1_{186BE66B-54BF-4FCB-8652-1FBB8B57A4A0}"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1" l="1"/>
  <c r="G51" i="1"/>
  <c r="H49" i="1"/>
  <c r="H48" i="1"/>
  <c r="H47" i="1"/>
  <c r="G49" i="1"/>
  <c r="G48" i="1"/>
  <c r="G47" i="1"/>
  <c r="H30" i="1"/>
  <c r="H29" i="1"/>
  <c r="H28" i="1"/>
  <c r="H27" i="1"/>
  <c r="G30" i="1"/>
  <c r="G29" i="1"/>
  <c r="G28" i="1"/>
  <c r="G27" i="1"/>
  <c r="H25" i="1"/>
  <c r="H24" i="1"/>
  <c r="H23" i="1"/>
  <c r="H22" i="1"/>
  <c r="G25" i="1"/>
  <c r="G24" i="1"/>
  <c r="G23" i="1"/>
  <c r="G22" i="1"/>
  <c r="H17" i="1"/>
  <c r="H18" i="1"/>
  <c r="H19" i="1"/>
  <c r="H20" i="1"/>
  <c r="G17" i="1"/>
  <c r="G18" i="1"/>
  <c r="G19" i="1"/>
  <c r="G20" i="1"/>
  <c r="H12" i="1"/>
  <c r="H13" i="1"/>
  <c r="G12" i="1"/>
  <c r="G13" i="1"/>
  <c r="G63" i="1" l="1"/>
  <c r="E57" i="1"/>
  <c r="G45" i="1"/>
  <c r="F57" i="1" l="1"/>
  <c r="D57" i="1"/>
  <c r="C57" i="1"/>
  <c r="G11" i="1"/>
  <c r="H11" i="1"/>
  <c r="G16" i="1"/>
  <c r="H16" i="1"/>
  <c r="G21" i="1"/>
  <c r="H21" i="1"/>
  <c r="G26" i="1"/>
  <c r="H26" i="1"/>
  <c r="G31" i="1"/>
  <c r="H31" i="1"/>
  <c r="G33" i="1"/>
  <c r="G34" i="1"/>
  <c r="H34" i="1"/>
  <c r="G35" i="1"/>
  <c r="H35" i="1"/>
  <c r="G37" i="1"/>
  <c r="G38" i="1"/>
  <c r="H38" i="1"/>
  <c r="G39" i="1"/>
  <c r="H39" i="1"/>
  <c r="G40" i="1"/>
  <c r="H40" i="1"/>
  <c r="G42" i="1"/>
  <c r="H42" i="1"/>
  <c r="G43" i="1"/>
  <c r="H43" i="1"/>
  <c r="G44" i="1"/>
  <c r="H44" i="1"/>
  <c r="G46" i="1"/>
  <c r="H46" i="1"/>
  <c r="G52" i="1"/>
  <c r="H52" i="1"/>
  <c r="G53" i="1"/>
  <c r="H53" i="1"/>
  <c r="G54" i="1"/>
  <c r="H54" i="1"/>
  <c r="G55" i="1"/>
  <c r="H55" i="1"/>
  <c r="G58" i="1"/>
  <c r="G59" i="1"/>
  <c r="G60" i="1"/>
  <c r="G61" i="1"/>
  <c r="G62" i="1"/>
  <c r="D36" i="1"/>
  <c r="E36" i="1"/>
  <c r="F36" i="1"/>
  <c r="D32" i="1"/>
  <c r="E32" i="1"/>
  <c r="F32" i="1"/>
  <c r="C36" i="1"/>
  <c r="C32" i="1"/>
  <c r="E10" i="1" l="1"/>
  <c r="E9" i="1" s="1"/>
  <c r="E8" i="1" s="1"/>
  <c r="F10" i="1"/>
  <c r="F9" i="1" s="1"/>
  <c r="F8" i="1" s="1"/>
  <c r="C10" i="1"/>
  <c r="C9" i="1" s="1"/>
  <c r="C8" i="1" s="1"/>
  <c r="D10" i="1"/>
  <c r="D9" i="1" s="1"/>
  <c r="D8" i="1" s="1"/>
  <c r="H36" i="1"/>
  <c r="H32" i="1"/>
  <c r="G57" i="1"/>
  <c r="G36" i="1"/>
  <c r="G32" i="1"/>
  <c r="A59" i="1"/>
  <c r="A60" i="1" s="1"/>
  <c r="A61" i="1" s="1"/>
  <c r="A62" i="1" s="1"/>
  <c r="A53" i="1"/>
  <c r="A54" i="1" s="1"/>
  <c r="A16" i="1"/>
  <c r="A21" i="1" s="1"/>
  <c r="A26" i="1" s="1"/>
  <c r="A31" i="1" s="1"/>
  <c r="A32" i="1" s="1"/>
  <c r="A35" i="1" s="1"/>
  <c r="A36" i="1" s="1"/>
  <c r="A41" i="1" s="1"/>
  <c r="A42" i="1" s="1"/>
  <c r="A43" i="1" s="1"/>
  <c r="A44" i="1" s="1"/>
  <c r="A45" i="1" s="1"/>
  <c r="H8" i="1" l="1"/>
  <c r="G8" i="1"/>
  <c r="H9" i="1"/>
  <c r="H10" i="1"/>
  <c r="G10" i="1"/>
  <c r="G9" i="1"/>
</calcChain>
</file>

<file path=xl/sharedStrings.xml><?xml version="1.0" encoding="utf-8"?>
<sst xmlns="http://schemas.openxmlformats.org/spreadsheetml/2006/main" count="90" uniqueCount="67">
  <si>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</si>
  <si>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</si>
  <si>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</si>
  <si>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</si>
  <si>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</si>
  <si>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</si>
  <si>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</si>
  <si>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</si>
  <si>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</si>
  <si>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</si>
  <si>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</si>
  <si>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</si>
  <si>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</si>
  <si>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</si>
  <si>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</si>
  <si>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</si>
  <si>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</si>
  <si>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</si>
  <si>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</si>
  <si>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</si>
  <si>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</si>
  <si>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</si>
  <si>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</si>
  <si>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</si>
  <si>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</si>
  <si>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</si>
  <si>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</si>
  <si>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</si>
  <si>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</si>
  <si>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</si>
  <si>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</si>
  <si>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</si>
  <si>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</si>
  <si>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</si>
  <si>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</si>
  <si>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</si>
  <si>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</si>
  <si>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</si>
  <si>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</si>
  <si>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</si>
  <si>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</si>
  <si>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</si>
  <si>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</si>
  <si>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</si>
  <si>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</si>
  <si>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</si>
  <si>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 đã được Hội đồng nhân dân phê chuẩn)</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</si>
  <si>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</si>
  <si>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</si>
  <si>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</si>
  <si>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</si>
  <si>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</si>
  <si>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</si>
  <si>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</si>
  <si>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</si>
  <si>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</si>
  <si>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</si>
  <si>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</si>
  <si>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UBND TỈNH KHÁNH HÒA</t>
  </si>
  <si>
    <t>QUYẾT TOÁN THU NGÂN SÁCH NHÀ NƯỚC NĂM 2024</t>
  </si>
  <si>
    <t xml:space="preserve">  - Thuế giá trị gia tăng</t>
  </si>
  <si>
    <t xml:space="preserve">  - Thuế thu nhập doanh nghiệp</t>
  </si>
  <si>
    <t xml:space="preserve">  - Thuế TTĐB hàng hóa, DV trong nước</t>
  </si>
  <si>
    <t xml:space="preserve">  - Thuế tài nguyên</t>
  </si>
  <si>
    <t xml:space="preserve">  - Thuế TTĐB hàng hóa DV trong nước</t>
  </si>
  <si>
    <t xml:space="preserve">  - Thuế khác</t>
  </si>
  <si>
    <t xml:space="preserve">  - Thu từ thu nhập sau thuế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</si>
</sst>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19"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1"/>
      <name val=".VnArial Narrow"/>
      <family val="2"/>
    </font>
    <font>
      <sz val="13"/>
      <name val=".VnTime"/>
      <family val="2"/>
    </font>
    <font>
      <sz val="11"/>
      <name val="Times New Roman"/>
      <family val="1"/>
      <charset val="163"/>
    </font>
    <font>
      <sz val="11"/>
      <name val="Times New Roman"/>
      <family val="1"/>
    </font>
    <font>
      <sz val="11"/>
      <color theme="1"/>
      <name val="Calibri"/>
      <family val="2"/>
      <charset val="163"/>
      <scheme val="minor"/>
    </font>
    <font>
      <sz val="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4" fillId="0" borderId="0" applyFont="0" applyFill="0" applyBorder="0" applyAlignment="0" applyProtection="0"/>
    <xf numFmtId="0" fontId="11" fillId="0" borderId="0"/>
    <xf numFmtId="0" fontId="12" fillId="0" borderId="0"/>
    <xf numFmtId="0" fontId="2" fillId="0" borderId="0"/>
    <xf numFmtId="0" fontId="17" fillId="0" borderId="0"/>
    <xf numFmtId="0" fontId="11" fillId="0" borderId="0"/>
    <xf numFmtId="0" fontId="15" fillId="0" borderId="0"/>
    <xf numFmtId="0" fontId="1" fillId="0" borderId="0"/>
    <xf numFmtId="0" fontId="18" fillId="0" borderId="0"/>
  </cellStyleXfs>
  <cellXfs count="47">
    <xf numFmtId="0" fontId="0" fillId="0" borderId="0" xfId="0"/>
    <xf numFmtId="0" fontId="8" fillId="0" borderId="0" xfId="4" applyFont="1"/>
    <xf numFmtId="0" fontId="3" fillId="0" borderId="0" xfId="4" applyFont="1"/>
    <xf numFmtId="0" fontId="3" fillId="0" borderId="0" xfId="4" applyFont="1" applyAlignment="1">
      <alignment horizontal="centerContinuous"/>
    </xf>
    <xf numFmtId="0" fontId="4" fillId="0" borderId="0" xfId="4" applyFont="1" applyAlignment="1">
      <alignment horizontal="centerContinuous"/>
    </xf>
    <xf numFmtId="0" fontId="6" fillId="0" borderId="0" xfId="4" applyFont="1" applyAlignment="1">
      <alignment horizontal="centerContinuous"/>
    </xf>
    <xf numFmtId="0" fontId="10" fillId="0" borderId="0" xfId="4" applyFont="1" applyAlignment="1">
      <alignment horizontal="centerContinuous"/>
    </xf>
    <xf numFmtId="0" fontId="7" fillId="0" borderId="0" xfId="4" applyFont="1" applyAlignment="1">
      <alignment horizontal="left"/>
    </xf>
    <xf numFmtId="3" fontId="3" fillId="0" borderId="2" xfId="4" applyNumberFormat="1" applyFont="1" applyBorder="1"/>
    <xf numFmtId="0" fontId="7" fillId="0" borderId="0" xfId="4" applyFont="1"/>
    <xf numFmtId="0" fontId="3" fillId="0" borderId="0" xfId="4" applyFont="1" applyAlignment="1">
      <alignment horizontal="right"/>
    </xf>
    <xf numFmtId="0" fontId="5" fillId="0" borderId="0" xfId="4" applyFont="1" applyAlignment="1">
      <alignment horizontal="right"/>
    </xf>
    <xf numFmtId="0" fontId="16" fillId="0" borderId="0" xfId="4" applyFont="1"/>
    <xf numFmtId="0" fontId="4" fillId="0" borderId="0" xfId="0" applyFont="1"/>
    <xf numFmtId="0" fontId="8" fillId="0" borderId="0" xfId="0" applyFont="1"/>
    <xf numFmtId="0" fontId="4" fillId="0" borderId="1" xfId="0" applyFont="1" applyBorder="1" applyAlignment="1">
      <alignment horizontal="center"/>
    </xf>
    <xf numFmtId="0" fontId="4" fillId="0" borderId="2" xfId="0" applyFont="1" applyBorder="1" applyAlignment="1">
      <alignment horizontal="center"/>
    </xf>
    <xf numFmtId="0" fontId="4" fillId="0" borderId="4" xfId="0" applyFont="1" applyBorder="1"/>
    <xf numFmtId="0" fontId="3" fillId="0" borderId="2" xfId="0" applyFont="1" applyBorder="1" applyAlignment="1">
      <alignment horizontal="center"/>
    </xf>
    <xf numFmtId="0" fontId="3" fillId="0" borderId="4" xfId="0" applyFont="1" applyBorder="1"/>
    <xf numFmtId="0" fontId="3" fillId="0" borderId="2" xfId="0" quotePrefix="1" applyFont="1" applyBorder="1" applyAlignment="1">
      <alignment horizontal="center"/>
    </xf>
    <xf numFmtId="0" fontId="7" fillId="0" borderId="0" xfId="0" applyFont="1"/>
    <xf numFmtId="0" fontId="4" fillId="0" borderId="5" xfId="0" applyFont="1" applyBorder="1"/>
    <xf numFmtId="0" fontId="5" fillId="0" borderId="2" xfId="0" quotePrefix="1" applyFont="1" applyBorder="1" applyAlignment="1">
      <alignment horizontal="center"/>
    </xf>
    <xf numFmtId="0" fontId="5" fillId="0" borderId="2" xfId="0" applyFont="1" applyBorder="1"/>
    <xf numFmtId="0" fontId="5" fillId="0" borderId="4" xfId="0" applyFont="1" applyBorder="1"/>
    <xf numFmtId="0" fontId="3" fillId="0" borderId="2" xfId="0" applyFont="1" applyBorder="1" applyAlignment="1">
      <alignment horizontal="center" vertical="center"/>
    </xf>
    <xf numFmtId="0" fontId="7" fillId="0" borderId="0" xfId="0" quotePrefix="1" applyFont="1" applyAlignment="1">
      <alignment horizontal="left"/>
    </xf>
    <xf numFmtId="0" fontId="7" fillId="0" borderId="0" xfId="0" quotePrefix="1" applyFont="1"/>
    <xf numFmtId="0" fontId="4" fillId="0" borderId="2" xfId="0" applyFont="1" applyBorder="1" applyAlignment="1">
      <alignment horizontal="center" vertical="center"/>
    </xf>
    <xf numFmtId="0" fontId="3" fillId="0" borderId="4" xfId="0" applyFont="1" applyBorder="1" applyAlignment="1">
      <alignment wrapText="1"/>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left" vertical="center" wrapText="1"/>
    </xf>
    <xf numFmtId="3" fontId="4" fillId="0" borderId="2" xfId="4" applyNumberFormat="1" applyFont="1" applyBorder="1"/>
    <xf numFmtId="3" fontId="4" fillId="0" borderId="1" xfId="4" applyNumberFormat="1" applyFont="1" applyBorder="1"/>
    <xf numFmtId="3" fontId="4" fillId="0" borderId="3" xfId="4" applyNumberFormat="1" applyFont="1" applyBorder="1"/>
    <xf numFmtId="3" fontId="5" fillId="0" borderId="2" xfId="4" applyNumberFormat="1" applyFont="1" applyBorder="1"/>
    <xf numFmtId="0" fontId="7"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vertical="center" wrapText="1"/>
    </xf>
    <xf numFmtId="0" fontId="9" fillId="0" borderId="9" xfId="4"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7" xfId="4" applyFont="1" applyBorder="1" applyAlignment="1">
      <alignment horizontal="center" vertical="center" wrapText="1"/>
    </xf>
    <xf numFmtId="0" fontId="13" fillId="0" borderId="8" xfId="0" applyFont="1" applyBorder="1" applyAlignment="1">
      <alignment vertical="center" wrapText="1"/>
    </xf>
    <xf numFmtId="0" fontId="3" fillId="0" borderId="2" xfId="11" applyFont="1" applyBorder="1" applyAlignment="1">
      <alignment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ook1 2" xfId="11" xr:uid="{E1FCC5B2-E82C-4DE3-9554-A020EE3AF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tabSelected="1" zoomScale="85" zoomScaleNormal="85" workbookViewId="0">
      <selection activeCell="B2" sqref="B2"/>
    </sheetView>
  </sheetViews>
  <sheetFormatPr defaultColWidth="12.85546875" defaultRowHeight="15.75" x14ac:dyDescent="0.25"/>
  <cols>
    <col min="1" max="1" width="7.28515625" style="2" customWidth="1"/>
    <col min="2" max="2" width="59" style="2" customWidth="1"/>
    <col min="3" max="6" width="16.7109375" style="2" customWidth="1"/>
    <col min="7" max="7" width="14.5703125" style="2" customWidth="1"/>
    <col min="8" max="8" width="15.28515625" style="2" customWidth="1"/>
    <col min="9" max="16384" width="12.85546875" style="2"/>
  </cols>
  <sheetData>
    <row r="1" spans="1:8" ht="21" customHeight="1" x14ac:dyDescent="0.25">
      <c r="A1" s="13" t="s">
        <v>58</v>
      </c>
      <c r="B1" s="13"/>
      <c r="C1" s="13"/>
      <c r="D1" s="10"/>
      <c r="E1" s="3"/>
      <c r="F1" s="3"/>
      <c r="G1" s="39" t="s">
        <v>48</v>
      </c>
      <c r="H1" s="39"/>
    </row>
    <row r="2" spans="1:8" ht="21" customHeight="1" x14ac:dyDescent="0.3">
      <c r="A2" s="4" t="s">
        <v>59</v>
      </c>
      <c r="B2" s="5"/>
      <c r="C2" s="6"/>
      <c r="D2" s="6"/>
      <c r="E2" s="6"/>
      <c r="F2" s="6"/>
      <c r="G2" s="6"/>
      <c r="H2" s="6"/>
    </row>
    <row r="3" spans="1:8" ht="21" customHeight="1" x14ac:dyDescent="0.25">
      <c r="A3" s="40" t="s">
        <v>46</v>
      </c>
      <c r="B3" s="40"/>
      <c r="C3" s="40"/>
      <c r="D3" s="40"/>
      <c r="E3" s="40"/>
      <c r="F3" s="40"/>
      <c r="G3" s="40"/>
      <c r="H3" s="40"/>
    </row>
    <row r="4" spans="1:8" ht="17.25" customHeight="1" x14ac:dyDescent="0.3">
      <c r="A4" s="7"/>
      <c r="B4" s="7"/>
      <c r="C4" s="1"/>
      <c r="D4" s="1"/>
      <c r="E4" s="1"/>
      <c r="F4" s="1"/>
      <c r="G4" s="9"/>
      <c r="H4" s="11" t="s">
        <v>0</v>
      </c>
    </row>
    <row r="5" spans="1:8" s="12" customFormat="1" ht="23.25" customHeight="1" x14ac:dyDescent="0.25">
      <c r="A5" s="41" t="s">
        <v>1</v>
      </c>
      <c r="B5" s="41" t="s">
        <v>2</v>
      </c>
      <c r="C5" s="44" t="s">
        <v>43</v>
      </c>
      <c r="D5" s="45"/>
      <c r="E5" s="44" t="s">
        <v>47</v>
      </c>
      <c r="F5" s="45"/>
      <c r="G5" s="44" t="s">
        <v>12</v>
      </c>
      <c r="H5" s="45"/>
    </row>
    <row r="6" spans="1:8" s="12" customFormat="1" ht="15" x14ac:dyDescent="0.25">
      <c r="A6" s="42"/>
      <c r="B6" s="42"/>
      <c r="C6" s="41" t="s">
        <v>49</v>
      </c>
      <c r="D6" s="41" t="s">
        <v>50</v>
      </c>
      <c r="E6" s="41" t="s">
        <v>49</v>
      </c>
      <c r="F6" s="41" t="s">
        <v>50</v>
      </c>
      <c r="G6" s="41" t="s">
        <v>49</v>
      </c>
      <c r="H6" s="41" t="s">
        <v>50</v>
      </c>
    </row>
    <row r="7" spans="1:8" s="12" customFormat="1" ht="15" x14ac:dyDescent="0.25">
      <c r="A7" s="43"/>
      <c r="B7" s="43"/>
      <c r="C7" s="43"/>
      <c r="D7" s="43"/>
      <c r="E7" s="43"/>
      <c r="F7" s="43"/>
      <c r="G7" s="43"/>
      <c r="H7" s="43"/>
    </row>
    <row r="8" spans="1:8" s="1" customFormat="1" ht="18.600000000000001" customHeight="1" x14ac:dyDescent="0.3">
      <c r="A8" s="15"/>
      <c r="B8" s="22" t="s">
        <v>51</v>
      </c>
      <c r="C8" s="35">
        <f>C9+C65+C66+C67</f>
        <v>16687000</v>
      </c>
      <c r="D8" s="35">
        <f>D9+D65+D66+D67</f>
        <v>11881637</v>
      </c>
      <c r="E8" s="35">
        <f>E9+E65+E66+E67+39954+11106413</f>
        <v>43824101</v>
      </c>
      <c r="F8" s="35">
        <f>F9+F65+F66+F67+39954+10546628</f>
        <v>38507518</v>
      </c>
      <c r="G8" s="35">
        <f>E8/C8*100</f>
        <v>262.62420447054592</v>
      </c>
      <c r="H8" s="35">
        <f>F8/D8*100</f>
        <v>324.09269867443351</v>
      </c>
    </row>
    <row r="9" spans="1:8" s="1" customFormat="1" ht="18.600000000000001" customHeight="1" x14ac:dyDescent="0.3">
      <c r="A9" s="16" t="s">
        <v>3</v>
      </c>
      <c r="B9" s="17" t="s">
        <v>52</v>
      </c>
      <c r="C9" s="34">
        <f>C10+C56+C57+C64</f>
        <v>16687000</v>
      </c>
      <c r="D9" s="34">
        <f>D10+D56+D57+D64</f>
        <v>11881637</v>
      </c>
      <c r="E9" s="34">
        <f>E10+E56+E57+E64+5393</f>
        <v>20544240</v>
      </c>
      <c r="F9" s="34">
        <f>F10+F56+F57+F64+5392</f>
        <v>15787442</v>
      </c>
      <c r="G9" s="34">
        <f t="shared" ref="G9:G63" si="0">E9/C9*100</f>
        <v>123.11523940792233</v>
      </c>
      <c r="H9" s="34">
        <f t="shared" ref="H9:H55" si="1">F9/D9*100</f>
        <v>132.87261679514364</v>
      </c>
    </row>
    <row r="10" spans="1:8" s="1" customFormat="1" ht="18.600000000000001" customHeight="1" x14ac:dyDescent="0.3">
      <c r="A10" s="16" t="s">
        <v>5</v>
      </c>
      <c r="B10" s="17" t="s">
        <v>13</v>
      </c>
      <c r="C10" s="34">
        <f>C11+C16+C21+C26+C31+C32+C35+C36+C41+C42+C43+C44+C45+C46+C52+C53+C54+C55</f>
        <v>14600000</v>
      </c>
      <c r="D10" s="34">
        <f>D11+D16+D21+D26+D31+D32+D35+D36+D41+D42+D43+D44+D45+D46+D52+D53+D54+D55+200</f>
        <v>11881637</v>
      </c>
      <c r="E10" s="34">
        <f>E11+E16+E21+E26+E31+E32+E35+E36+E41+E42+E43+E44+E45+E46+E52+E53+E54+E55+281</f>
        <v>17735117</v>
      </c>
      <c r="F10" s="34">
        <f>F11+F16+F21+F26+F31+F32+F35+F36+F41+F42+F43+F44+F45+F46+F52+F53+F54+F55+250</f>
        <v>15777323</v>
      </c>
      <c r="G10" s="34">
        <f t="shared" si="0"/>
        <v>121.47340410958904</v>
      </c>
      <c r="H10" s="34">
        <f t="shared" si="1"/>
        <v>132.78745176274953</v>
      </c>
    </row>
    <row r="11" spans="1:8" s="1" customFormat="1" ht="18.600000000000001" customHeight="1" x14ac:dyDescent="0.3">
      <c r="A11" s="18">
        <v>1</v>
      </c>
      <c r="B11" s="19" t="s">
        <v>14</v>
      </c>
      <c r="C11" s="8">
        <v>425000</v>
      </c>
      <c r="D11" s="8">
        <v>450000</v>
      </c>
      <c r="E11" s="8">
        <v>524496</v>
      </c>
      <c r="F11" s="8">
        <v>472098</v>
      </c>
      <c r="G11" s="8">
        <f t="shared" si="0"/>
        <v>123.41082352941177</v>
      </c>
      <c r="H11" s="8">
        <f t="shared" si="1"/>
        <v>104.91066666666666</v>
      </c>
    </row>
    <row r="12" spans="1:8" s="1" customFormat="1" ht="18.600000000000001" customHeight="1" x14ac:dyDescent="0.3">
      <c r="A12" s="18"/>
      <c r="B12" s="46" t="s">
        <v>60</v>
      </c>
      <c r="C12" s="8">
        <v>357000</v>
      </c>
      <c r="D12" s="8">
        <v>375300</v>
      </c>
      <c r="E12" s="8">
        <v>399446</v>
      </c>
      <c r="F12" s="8">
        <v>359446</v>
      </c>
      <c r="G12" s="8">
        <f t="shared" si="0"/>
        <v>111.88963585434173</v>
      </c>
      <c r="H12" s="8">
        <f t="shared" si="1"/>
        <v>95.775646149746876</v>
      </c>
    </row>
    <row r="13" spans="1:8" s="1" customFormat="1" ht="18.600000000000001" customHeight="1" x14ac:dyDescent="0.3">
      <c r="A13" s="18"/>
      <c r="B13" s="46" t="s">
        <v>61</v>
      </c>
      <c r="C13" s="8">
        <v>68000</v>
      </c>
      <c r="D13" s="8">
        <v>74700</v>
      </c>
      <c r="E13" s="8">
        <v>124606</v>
      </c>
      <c r="F13" s="8">
        <v>112146</v>
      </c>
      <c r="G13" s="8">
        <f t="shared" si="0"/>
        <v>183.2441176470588</v>
      </c>
      <c r="H13" s="8">
        <f t="shared" si="1"/>
        <v>150.1285140562249</v>
      </c>
    </row>
    <row r="14" spans="1:8" s="1" customFormat="1" ht="18.600000000000001" customHeight="1" x14ac:dyDescent="0.3">
      <c r="A14" s="18"/>
      <c r="B14" s="46" t="s">
        <v>62</v>
      </c>
      <c r="C14" s="8">
        <v>0</v>
      </c>
      <c r="D14" s="8">
        <v>0</v>
      </c>
      <c r="E14" s="8">
        <v>0</v>
      </c>
      <c r="F14" s="8">
        <v>0</v>
      </c>
      <c r="G14" s="8"/>
      <c r="H14" s="8"/>
    </row>
    <row r="15" spans="1:8" s="1" customFormat="1" ht="18.600000000000001" customHeight="1" x14ac:dyDescent="0.3">
      <c r="A15" s="18"/>
      <c r="B15" s="46" t="s">
        <v>63</v>
      </c>
      <c r="C15" s="8">
        <v>0</v>
      </c>
      <c r="D15" s="8">
        <v>0</v>
      </c>
      <c r="E15" s="8">
        <v>506</v>
      </c>
      <c r="F15" s="8">
        <v>506</v>
      </c>
      <c r="G15" s="8"/>
      <c r="H15" s="8"/>
    </row>
    <row r="16" spans="1:8" s="1" customFormat="1" ht="18.600000000000001" customHeight="1" x14ac:dyDescent="0.3">
      <c r="A16" s="18">
        <f>A11+1</f>
        <v>2</v>
      </c>
      <c r="B16" s="19" t="s">
        <v>53</v>
      </c>
      <c r="C16" s="8">
        <v>3733000</v>
      </c>
      <c r="D16" s="8">
        <v>2955637</v>
      </c>
      <c r="E16" s="8">
        <v>3701128</v>
      </c>
      <c r="F16" s="8">
        <v>3331981</v>
      </c>
      <c r="G16" s="8">
        <f t="shared" si="0"/>
        <v>99.146209482989562</v>
      </c>
      <c r="H16" s="8">
        <f t="shared" si="1"/>
        <v>112.73309273094092</v>
      </c>
    </row>
    <row r="17" spans="1:8" s="1" customFormat="1" ht="18.600000000000001" customHeight="1" x14ac:dyDescent="0.3">
      <c r="A17" s="18"/>
      <c r="B17" s="46" t="s">
        <v>60</v>
      </c>
      <c r="C17" s="8">
        <v>740000</v>
      </c>
      <c r="D17" s="8">
        <v>581400</v>
      </c>
      <c r="E17" s="8">
        <v>678593</v>
      </c>
      <c r="F17" s="8">
        <v>610734</v>
      </c>
      <c r="G17" s="8">
        <f t="shared" si="0"/>
        <v>91.701756756756765</v>
      </c>
      <c r="H17" s="8">
        <f t="shared" si="1"/>
        <v>105.0454076367389</v>
      </c>
    </row>
    <row r="18" spans="1:8" s="1" customFormat="1" ht="18.600000000000001" customHeight="1" x14ac:dyDescent="0.3">
      <c r="A18" s="18"/>
      <c r="B18" s="46" t="s">
        <v>61</v>
      </c>
      <c r="C18" s="8">
        <v>215000</v>
      </c>
      <c r="D18" s="8">
        <v>171000</v>
      </c>
      <c r="E18" s="8">
        <v>148172</v>
      </c>
      <c r="F18" s="8">
        <v>133355</v>
      </c>
      <c r="G18" s="8">
        <f t="shared" si="0"/>
        <v>68.917209302325574</v>
      </c>
      <c r="H18" s="8">
        <f t="shared" si="1"/>
        <v>77.985380116959064</v>
      </c>
    </row>
    <row r="19" spans="1:8" s="1" customFormat="1" ht="18.600000000000001" customHeight="1" x14ac:dyDescent="0.3">
      <c r="A19" s="18"/>
      <c r="B19" s="46" t="s">
        <v>62</v>
      </c>
      <c r="C19" s="8">
        <v>2760000</v>
      </c>
      <c r="D19" s="8">
        <v>2179237</v>
      </c>
      <c r="E19" s="8">
        <v>2864711</v>
      </c>
      <c r="F19" s="8">
        <v>2578240</v>
      </c>
      <c r="G19" s="8">
        <f t="shared" si="0"/>
        <v>103.7938768115942</v>
      </c>
      <c r="H19" s="8">
        <f t="shared" si="1"/>
        <v>118.3092981626138</v>
      </c>
    </row>
    <row r="20" spans="1:8" s="1" customFormat="1" ht="18.600000000000001" customHeight="1" x14ac:dyDescent="0.3">
      <c r="A20" s="18"/>
      <c r="B20" s="46" t="s">
        <v>63</v>
      </c>
      <c r="C20" s="8">
        <v>18000</v>
      </c>
      <c r="D20" s="8">
        <v>24000</v>
      </c>
      <c r="E20" s="8">
        <v>9652</v>
      </c>
      <c r="F20" s="8">
        <v>9652</v>
      </c>
      <c r="G20" s="8">
        <f t="shared" si="0"/>
        <v>53.622222222222227</v>
      </c>
      <c r="H20" s="8">
        <f t="shared" si="1"/>
        <v>40.216666666666669</v>
      </c>
    </row>
    <row r="21" spans="1:8" s="1" customFormat="1" ht="18.600000000000001" customHeight="1" x14ac:dyDescent="0.3">
      <c r="A21" s="18">
        <f>A16+1</f>
        <v>3</v>
      </c>
      <c r="B21" s="19" t="s">
        <v>15</v>
      </c>
      <c r="C21" s="8">
        <v>930000</v>
      </c>
      <c r="D21" s="8">
        <v>974300</v>
      </c>
      <c r="E21" s="8">
        <v>1065207</v>
      </c>
      <c r="F21" s="8">
        <v>960034</v>
      </c>
      <c r="G21" s="8">
        <f t="shared" si="0"/>
        <v>114.5383870967742</v>
      </c>
      <c r="H21" s="8">
        <f t="shared" si="1"/>
        <v>98.535769270245297</v>
      </c>
    </row>
    <row r="22" spans="1:8" s="1" customFormat="1" ht="18.600000000000001" customHeight="1" x14ac:dyDescent="0.3">
      <c r="A22" s="18"/>
      <c r="B22" s="46" t="s">
        <v>60</v>
      </c>
      <c r="C22" s="8">
        <v>480000</v>
      </c>
      <c r="D22" s="8">
        <v>486900</v>
      </c>
      <c r="E22" s="8">
        <v>342234</v>
      </c>
      <c r="F22" s="8">
        <v>308011</v>
      </c>
      <c r="G22" s="8">
        <f t="shared" si="0"/>
        <v>71.298749999999998</v>
      </c>
      <c r="H22" s="8">
        <f t="shared" si="1"/>
        <v>63.259601560895462</v>
      </c>
    </row>
    <row r="23" spans="1:8" s="1" customFormat="1" ht="18.600000000000001" customHeight="1" x14ac:dyDescent="0.3">
      <c r="A23" s="18"/>
      <c r="B23" s="46" t="s">
        <v>61</v>
      </c>
      <c r="C23" s="8">
        <v>392000</v>
      </c>
      <c r="D23" s="8">
        <v>441000</v>
      </c>
      <c r="E23" s="8">
        <v>667797</v>
      </c>
      <c r="F23" s="8">
        <v>601017</v>
      </c>
      <c r="G23" s="8">
        <f t="shared" si="0"/>
        <v>170.35637755102039</v>
      </c>
      <c r="H23" s="8">
        <f t="shared" si="1"/>
        <v>136.28503401360544</v>
      </c>
    </row>
    <row r="24" spans="1:8" s="1" customFormat="1" ht="18.600000000000001" customHeight="1" x14ac:dyDescent="0.3">
      <c r="A24" s="18"/>
      <c r="B24" s="46" t="s">
        <v>62</v>
      </c>
      <c r="C24" s="8">
        <v>34000</v>
      </c>
      <c r="D24" s="8">
        <v>23400</v>
      </c>
      <c r="E24" s="8">
        <v>33069</v>
      </c>
      <c r="F24" s="8">
        <v>28899</v>
      </c>
      <c r="G24" s="8">
        <f t="shared" si="0"/>
        <v>97.261764705882342</v>
      </c>
      <c r="H24" s="8">
        <f t="shared" si="1"/>
        <v>123.50000000000001</v>
      </c>
    </row>
    <row r="25" spans="1:8" s="1" customFormat="1" ht="18.600000000000001" customHeight="1" x14ac:dyDescent="0.3">
      <c r="A25" s="18"/>
      <c r="B25" s="46" t="s">
        <v>63</v>
      </c>
      <c r="C25" s="8">
        <v>24000</v>
      </c>
      <c r="D25" s="8">
        <v>23000</v>
      </c>
      <c r="E25" s="8">
        <v>22107</v>
      </c>
      <c r="F25" s="8">
        <v>22107</v>
      </c>
      <c r="G25" s="8">
        <f t="shared" si="0"/>
        <v>92.112499999999997</v>
      </c>
      <c r="H25" s="8">
        <f t="shared" si="1"/>
        <v>96.117391304347819</v>
      </c>
    </row>
    <row r="26" spans="1:8" s="1" customFormat="1" ht="18.600000000000001" customHeight="1" x14ac:dyDescent="0.3">
      <c r="A26" s="18">
        <f>A21+1</f>
        <v>4</v>
      </c>
      <c r="B26" s="19" t="s">
        <v>16</v>
      </c>
      <c r="C26" s="8">
        <v>3634000</v>
      </c>
      <c r="D26" s="8">
        <v>3062600</v>
      </c>
      <c r="E26" s="8">
        <v>4180003</v>
      </c>
      <c r="F26" s="8">
        <v>3781087</v>
      </c>
      <c r="G26" s="8">
        <f t="shared" si="0"/>
        <v>115.02484865162354</v>
      </c>
      <c r="H26" s="8">
        <f t="shared" si="1"/>
        <v>123.46003395807483</v>
      </c>
    </row>
    <row r="27" spans="1:8" s="1" customFormat="1" ht="18.600000000000001" customHeight="1" x14ac:dyDescent="0.3">
      <c r="A27" s="18"/>
      <c r="B27" s="46" t="s">
        <v>60</v>
      </c>
      <c r="C27" s="8">
        <v>2240000</v>
      </c>
      <c r="D27" s="8">
        <v>1907100</v>
      </c>
      <c r="E27" s="8">
        <v>2453147</v>
      </c>
      <c r="F27" s="8">
        <v>2207832</v>
      </c>
      <c r="G27" s="8">
        <f t="shared" si="0"/>
        <v>109.51549107142857</v>
      </c>
      <c r="H27" s="8">
        <f t="shared" si="1"/>
        <v>115.769073462325</v>
      </c>
    </row>
    <row r="28" spans="1:8" s="1" customFormat="1" ht="18.600000000000001" customHeight="1" x14ac:dyDescent="0.3">
      <c r="A28" s="18"/>
      <c r="B28" s="46" t="s">
        <v>61</v>
      </c>
      <c r="C28" s="8">
        <v>790000</v>
      </c>
      <c r="D28" s="8">
        <v>643500</v>
      </c>
      <c r="E28" s="8">
        <v>1007460</v>
      </c>
      <c r="F28" s="8">
        <v>906870</v>
      </c>
      <c r="G28" s="8">
        <f t="shared" si="0"/>
        <v>127.52658227848102</v>
      </c>
      <c r="H28" s="8">
        <f t="shared" si="1"/>
        <v>140.92773892773894</v>
      </c>
    </row>
    <row r="29" spans="1:8" s="1" customFormat="1" ht="18.600000000000001" customHeight="1" x14ac:dyDescent="0.3">
      <c r="A29" s="18"/>
      <c r="B29" s="46" t="s">
        <v>62</v>
      </c>
      <c r="C29" s="8">
        <v>440000</v>
      </c>
      <c r="D29" s="8">
        <v>387000</v>
      </c>
      <c r="E29" s="8">
        <v>520156</v>
      </c>
      <c r="F29" s="8">
        <v>467146</v>
      </c>
      <c r="G29" s="8">
        <f t="shared" si="0"/>
        <v>118.21727272727274</v>
      </c>
      <c r="H29" s="8">
        <f t="shared" si="1"/>
        <v>120.70956072351422</v>
      </c>
    </row>
    <row r="30" spans="1:8" s="1" customFormat="1" ht="18.600000000000001" customHeight="1" x14ac:dyDescent="0.3">
      <c r="A30" s="18"/>
      <c r="B30" s="46" t="s">
        <v>63</v>
      </c>
      <c r="C30" s="8">
        <v>164000</v>
      </c>
      <c r="D30" s="8">
        <v>125000</v>
      </c>
      <c r="E30" s="8">
        <v>199240</v>
      </c>
      <c r="F30" s="8">
        <v>199239</v>
      </c>
      <c r="G30" s="8">
        <f t="shared" si="0"/>
        <v>121.48780487804878</v>
      </c>
      <c r="H30" s="8">
        <f t="shared" si="1"/>
        <v>159.3912</v>
      </c>
    </row>
    <row r="31" spans="1:8" s="1" customFormat="1" ht="18.600000000000001" customHeight="1" x14ac:dyDescent="0.3">
      <c r="A31" s="18">
        <f>A26+1</f>
        <v>5</v>
      </c>
      <c r="B31" s="19" t="s">
        <v>17</v>
      </c>
      <c r="C31" s="8">
        <v>1300000</v>
      </c>
      <c r="D31" s="8">
        <v>1251000</v>
      </c>
      <c r="E31" s="8">
        <v>1572358</v>
      </c>
      <c r="F31" s="8">
        <v>1414421</v>
      </c>
      <c r="G31" s="8">
        <f t="shared" si="0"/>
        <v>120.95061538461538</v>
      </c>
      <c r="H31" s="8">
        <f t="shared" si="1"/>
        <v>113.06322941646683</v>
      </c>
    </row>
    <row r="32" spans="1:8" s="1" customFormat="1" ht="18.600000000000001" customHeight="1" x14ac:dyDescent="0.3">
      <c r="A32" s="18">
        <f>A31+1</f>
        <v>6</v>
      </c>
      <c r="B32" s="19" t="s">
        <v>18</v>
      </c>
      <c r="C32" s="8">
        <f>C33+C34</f>
        <v>645000</v>
      </c>
      <c r="D32" s="8">
        <f t="shared" ref="D32:F32" si="2">D33+D34</f>
        <v>594000</v>
      </c>
      <c r="E32" s="8">
        <f t="shared" si="2"/>
        <v>609595</v>
      </c>
      <c r="F32" s="8">
        <f t="shared" si="2"/>
        <v>329216</v>
      </c>
      <c r="G32" s="8">
        <f t="shared" si="0"/>
        <v>94.510852713178295</v>
      </c>
      <c r="H32" s="8">
        <f t="shared" si="1"/>
        <v>55.423569023569016</v>
      </c>
    </row>
    <row r="33" spans="1:8" s="1" customFormat="1" ht="18.600000000000001" customHeight="1" x14ac:dyDescent="0.3">
      <c r="A33" s="23" t="s">
        <v>11</v>
      </c>
      <c r="B33" s="24" t="s">
        <v>19</v>
      </c>
      <c r="C33" s="37">
        <v>258000</v>
      </c>
      <c r="D33" s="37"/>
      <c r="E33" s="37">
        <v>243838</v>
      </c>
      <c r="F33" s="37"/>
      <c r="G33" s="37">
        <f t="shared" si="0"/>
        <v>94.510852713178295</v>
      </c>
      <c r="H33" s="37"/>
    </row>
    <row r="34" spans="1:8" s="1" customFormat="1" ht="18.600000000000001" customHeight="1" x14ac:dyDescent="0.3">
      <c r="A34" s="23" t="s">
        <v>11</v>
      </c>
      <c r="B34" s="24" t="s">
        <v>20</v>
      </c>
      <c r="C34" s="37">
        <v>387000</v>
      </c>
      <c r="D34" s="37">
        <v>594000</v>
      </c>
      <c r="E34" s="37">
        <v>365757</v>
      </c>
      <c r="F34" s="37">
        <v>329216</v>
      </c>
      <c r="G34" s="37">
        <f t="shared" si="0"/>
        <v>94.510852713178295</v>
      </c>
      <c r="H34" s="37">
        <f t="shared" si="1"/>
        <v>55.423569023569016</v>
      </c>
    </row>
    <row r="35" spans="1:8" s="1" customFormat="1" ht="18.600000000000001" customHeight="1" x14ac:dyDescent="0.3">
      <c r="A35" s="18">
        <f>A32+1</f>
        <v>7</v>
      </c>
      <c r="B35" s="19" t="s">
        <v>21</v>
      </c>
      <c r="C35" s="8">
        <v>465000</v>
      </c>
      <c r="D35" s="8">
        <v>550000</v>
      </c>
      <c r="E35" s="8">
        <v>532171</v>
      </c>
      <c r="F35" s="8">
        <v>532171</v>
      </c>
      <c r="G35" s="8">
        <f t="shared" si="0"/>
        <v>114.44537634408603</v>
      </c>
      <c r="H35" s="8">
        <f t="shared" si="1"/>
        <v>96.758363636363626</v>
      </c>
    </row>
    <row r="36" spans="1:8" s="1" customFormat="1" ht="18.600000000000001" customHeight="1" x14ac:dyDescent="0.3">
      <c r="A36" s="18">
        <f>A35+1</f>
        <v>8</v>
      </c>
      <c r="B36" s="19" t="s">
        <v>22</v>
      </c>
      <c r="C36" s="8">
        <f>C37+C38+C39+C40</f>
        <v>328000</v>
      </c>
      <c r="D36" s="8">
        <f t="shared" ref="D36:F36" si="3">D37+D38+D39+D40</f>
        <v>149000</v>
      </c>
      <c r="E36" s="8">
        <f t="shared" si="3"/>
        <v>625712</v>
      </c>
      <c r="F36" s="8">
        <f t="shared" si="3"/>
        <v>256453</v>
      </c>
      <c r="G36" s="8">
        <f t="shared" si="0"/>
        <v>190.76585365853657</v>
      </c>
      <c r="H36" s="8">
        <f t="shared" si="1"/>
        <v>172.11610738255035</v>
      </c>
    </row>
    <row r="37" spans="1:8" s="1" customFormat="1" ht="18.600000000000001" customHeight="1" x14ac:dyDescent="0.3">
      <c r="A37" s="20" t="s">
        <v>11</v>
      </c>
      <c r="B37" s="25" t="s">
        <v>23</v>
      </c>
      <c r="C37" s="37">
        <v>125000</v>
      </c>
      <c r="D37" s="37"/>
      <c r="E37" s="37">
        <v>377726</v>
      </c>
      <c r="F37" s="37">
        <v>8467</v>
      </c>
      <c r="G37" s="37">
        <f t="shared" si="0"/>
        <v>302.18079999999998</v>
      </c>
      <c r="H37" s="37"/>
    </row>
    <row r="38" spans="1:8" s="1" customFormat="1" ht="18.600000000000001" customHeight="1" x14ac:dyDescent="0.3">
      <c r="A38" s="20" t="s">
        <v>11</v>
      </c>
      <c r="B38" s="25" t="s">
        <v>54</v>
      </c>
      <c r="C38" s="37">
        <v>133270</v>
      </c>
      <c r="D38" s="37">
        <v>79000</v>
      </c>
      <c r="E38" s="37">
        <v>170882</v>
      </c>
      <c r="F38" s="37">
        <v>170882</v>
      </c>
      <c r="G38" s="37">
        <f t="shared" si="0"/>
        <v>128.22240564268029</v>
      </c>
      <c r="H38" s="37">
        <f t="shared" si="1"/>
        <v>216.30632911392405</v>
      </c>
    </row>
    <row r="39" spans="1:8" s="1" customFormat="1" ht="18.600000000000001" customHeight="1" x14ac:dyDescent="0.3">
      <c r="A39" s="20" t="s">
        <v>11</v>
      </c>
      <c r="B39" s="25" t="s">
        <v>24</v>
      </c>
      <c r="C39" s="37">
        <v>64230</v>
      </c>
      <c r="D39" s="37">
        <v>61200</v>
      </c>
      <c r="E39" s="37">
        <v>70327</v>
      </c>
      <c r="F39" s="37">
        <v>70327</v>
      </c>
      <c r="G39" s="37">
        <f t="shared" si="0"/>
        <v>109.49244901136541</v>
      </c>
      <c r="H39" s="37">
        <f t="shared" si="1"/>
        <v>114.91339869281046</v>
      </c>
    </row>
    <row r="40" spans="1:8" s="1" customFormat="1" ht="18.600000000000001" customHeight="1" x14ac:dyDescent="0.3">
      <c r="A40" s="20" t="s">
        <v>11</v>
      </c>
      <c r="B40" s="25" t="s">
        <v>25</v>
      </c>
      <c r="C40" s="37">
        <v>5500</v>
      </c>
      <c r="D40" s="37">
        <v>8800</v>
      </c>
      <c r="E40" s="37">
        <v>6777</v>
      </c>
      <c r="F40" s="37">
        <v>6777</v>
      </c>
      <c r="G40" s="37">
        <f t="shared" si="0"/>
        <v>123.21818181818183</v>
      </c>
      <c r="H40" s="37">
        <f t="shared" si="1"/>
        <v>77.01136363636364</v>
      </c>
    </row>
    <row r="41" spans="1:8" s="1" customFormat="1" ht="18.600000000000001" customHeight="1" x14ac:dyDescent="0.3">
      <c r="A41" s="18">
        <f>A36+1</f>
        <v>9</v>
      </c>
      <c r="B41" s="19" t="s">
        <v>26</v>
      </c>
      <c r="C41" s="8">
        <v>0</v>
      </c>
      <c r="D41" s="8">
        <v>0</v>
      </c>
      <c r="E41" s="8">
        <v>2</v>
      </c>
      <c r="F41" s="8">
        <v>2</v>
      </c>
      <c r="G41" s="8"/>
      <c r="H41" s="8"/>
    </row>
    <row r="42" spans="1:8" s="1" customFormat="1" ht="18.600000000000001" customHeight="1" x14ac:dyDescent="0.3">
      <c r="A42" s="18">
        <f>A41+1</f>
        <v>10</v>
      </c>
      <c r="B42" s="19" t="s">
        <v>27</v>
      </c>
      <c r="C42" s="8">
        <v>18000</v>
      </c>
      <c r="D42" s="8">
        <v>16000</v>
      </c>
      <c r="E42" s="8">
        <v>27819</v>
      </c>
      <c r="F42" s="8">
        <v>27819</v>
      </c>
      <c r="G42" s="8">
        <f t="shared" si="0"/>
        <v>154.55000000000001</v>
      </c>
      <c r="H42" s="8">
        <f t="shared" si="1"/>
        <v>173.86875000000001</v>
      </c>
    </row>
    <row r="43" spans="1:8" s="1" customFormat="1" ht="18.600000000000001" customHeight="1" x14ac:dyDescent="0.3">
      <c r="A43" s="18">
        <f>A42+1</f>
        <v>11</v>
      </c>
      <c r="B43" s="19" t="s">
        <v>28</v>
      </c>
      <c r="C43" s="8">
        <v>350000</v>
      </c>
      <c r="D43" s="8">
        <v>300000</v>
      </c>
      <c r="E43" s="8">
        <v>2377569</v>
      </c>
      <c r="F43" s="8">
        <v>2377569</v>
      </c>
      <c r="G43" s="8">
        <f t="shared" si="0"/>
        <v>679.30542857142859</v>
      </c>
      <c r="H43" s="8">
        <f t="shared" si="1"/>
        <v>792.52300000000002</v>
      </c>
    </row>
    <row r="44" spans="1:8" s="1" customFormat="1" ht="18.600000000000001" customHeight="1" x14ac:dyDescent="0.3">
      <c r="A44" s="18">
        <f>A43+1</f>
        <v>12</v>
      </c>
      <c r="B44" s="19" t="s">
        <v>29</v>
      </c>
      <c r="C44" s="8">
        <v>1800000</v>
      </c>
      <c r="D44" s="8">
        <v>850000</v>
      </c>
      <c r="E44" s="8">
        <v>1411495</v>
      </c>
      <c r="F44" s="8">
        <v>1411495</v>
      </c>
      <c r="G44" s="8">
        <f t="shared" si="0"/>
        <v>78.416388888888889</v>
      </c>
      <c r="H44" s="8">
        <f t="shared" si="1"/>
        <v>166.05823529411765</v>
      </c>
    </row>
    <row r="45" spans="1:8" s="1" customFormat="1" ht="18.600000000000001" customHeight="1" x14ac:dyDescent="0.3">
      <c r="A45" s="18">
        <f>A44+1</f>
        <v>13</v>
      </c>
      <c r="B45" s="19" t="s">
        <v>30</v>
      </c>
      <c r="C45" s="8">
        <v>2000</v>
      </c>
      <c r="D45" s="8">
        <v>0</v>
      </c>
      <c r="E45" s="8">
        <v>11232</v>
      </c>
      <c r="F45" s="8">
        <v>11232</v>
      </c>
      <c r="G45" s="8">
        <f t="shared" si="0"/>
        <v>561.59999999999991</v>
      </c>
      <c r="H45" s="8"/>
    </row>
    <row r="46" spans="1:8" s="1" customFormat="1" ht="18.600000000000001" customHeight="1" x14ac:dyDescent="0.3">
      <c r="A46" s="18">
        <v>14</v>
      </c>
      <c r="B46" s="19" t="s">
        <v>31</v>
      </c>
      <c r="C46" s="8">
        <v>265000</v>
      </c>
      <c r="D46" s="8">
        <v>220000</v>
      </c>
      <c r="E46" s="8">
        <v>308116</v>
      </c>
      <c r="F46" s="8">
        <v>308116</v>
      </c>
      <c r="G46" s="8">
        <f t="shared" si="0"/>
        <v>116.27018867924528</v>
      </c>
      <c r="H46" s="8">
        <f t="shared" si="1"/>
        <v>140.05272727272725</v>
      </c>
    </row>
    <row r="47" spans="1:8" s="1" customFormat="1" ht="18.600000000000001" customHeight="1" x14ac:dyDescent="0.3">
      <c r="A47" s="18"/>
      <c r="B47" s="46" t="s">
        <v>60</v>
      </c>
      <c r="C47" s="8">
        <v>85000</v>
      </c>
      <c r="D47" s="8">
        <v>75000</v>
      </c>
      <c r="E47" s="8">
        <v>101591</v>
      </c>
      <c r="F47" s="8">
        <v>101591</v>
      </c>
      <c r="G47" s="8">
        <f t="shared" si="0"/>
        <v>119.51882352941176</v>
      </c>
      <c r="H47" s="8">
        <f t="shared" si="1"/>
        <v>135.45466666666667</v>
      </c>
    </row>
    <row r="48" spans="1:8" s="1" customFormat="1" ht="18.600000000000001" customHeight="1" x14ac:dyDescent="0.3">
      <c r="A48" s="18"/>
      <c r="B48" s="46" t="s">
        <v>61</v>
      </c>
      <c r="C48" s="8">
        <v>28000</v>
      </c>
      <c r="D48" s="8">
        <v>32000</v>
      </c>
      <c r="E48" s="8">
        <v>19044</v>
      </c>
      <c r="F48" s="8">
        <v>19044</v>
      </c>
      <c r="G48" s="8">
        <f t="shared" si="0"/>
        <v>68.01428571428572</v>
      </c>
      <c r="H48" s="8">
        <f t="shared" si="1"/>
        <v>59.512500000000003</v>
      </c>
    </row>
    <row r="49" spans="1:8" s="1" customFormat="1" ht="18.600000000000001" customHeight="1" x14ac:dyDescent="0.3">
      <c r="A49" s="18"/>
      <c r="B49" s="46" t="s">
        <v>64</v>
      </c>
      <c r="C49" s="8">
        <v>65000</v>
      </c>
      <c r="D49" s="8">
        <v>68000</v>
      </c>
      <c r="E49" s="8">
        <v>136393</v>
      </c>
      <c r="F49" s="8">
        <v>136393</v>
      </c>
      <c r="G49" s="8">
        <f t="shared" si="0"/>
        <v>209.83538461538461</v>
      </c>
      <c r="H49" s="8">
        <f t="shared" si="1"/>
        <v>200.57794117647057</v>
      </c>
    </row>
    <row r="50" spans="1:8" s="1" customFormat="1" ht="18.600000000000001" customHeight="1" x14ac:dyDescent="0.3">
      <c r="A50" s="18"/>
      <c r="B50" s="46" t="s">
        <v>65</v>
      </c>
      <c r="C50" s="8"/>
      <c r="D50" s="8"/>
      <c r="E50" s="8">
        <v>51080</v>
      </c>
      <c r="F50" s="8">
        <v>511080</v>
      </c>
      <c r="G50" s="8"/>
      <c r="H50" s="8"/>
    </row>
    <row r="51" spans="1:8" s="1" customFormat="1" ht="18.600000000000001" customHeight="1" x14ac:dyDescent="0.3">
      <c r="A51" s="18"/>
      <c r="B51" s="46" t="s">
        <v>66</v>
      </c>
      <c r="C51" s="8">
        <v>87000</v>
      </c>
      <c r="D51" s="8">
        <v>45000</v>
      </c>
      <c r="E51" s="8">
        <v>8</v>
      </c>
      <c r="F51" s="8"/>
      <c r="G51" s="8">
        <f t="shared" si="0"/>
        <v>9.1954022988505746E-3</v>
      </c>
      <c r="H51" s="8">
        <f t="shared" si="1"/>
        <v>0</v>
      </c>
    </row>
    <row r="52" spans="1:8" s="1" customFormat="1" ht="18.600000000000001" customHeight="1" x14ac:dyDescent="0.3">
      <c r="A52" s="18">
        <v>15</v>
      </c>
      <c r="B52" s="19" t="s">
        <v>32</v>
      </c>
      <c r="C52" s="8">
        <v>40000</v>
      </c>
      <c r="D52" s="8">
        <v>35900</v>
      </c>
      <c r="E52" s="8">
        <v>74639</v>
      </c>
      <c r="F52" s="8">
        <v>62656</v>
      </c>
      <c r="G52" s="8">
        <f t="shared" si="0"/>
        <v>186.5975</v>
      </c>
      <c r="H52" s="8">
        <f t="shared" si="1"/>
        <v>174.52924791086352</v>
      </c>
    </row>
    <row r="53" spans="1:8" s="1" customFormat="1" ht="19.149999999999999" customHeight="1" x14ac:dyDescent="0.3">
      <c r="A53" s="18">
        <f>+A52+1</f>
        <v>16</v>
      </c>
      <c r="B53" s="19" t="s">
        <v>33</v>
      </c>
      <c r="C53" s="8">
        <v>380000</v>
      </c>
      <c r="D53" s="8">
        <v>264000</v>
      </c>
      <c r="E53" s="8">
        <v>579084</v>
      </c>
      <c r="F53" s="8">
        <v>366513</v>
      </c>
      <c r="G53" s="8">
        <f t="shared" si="0"/>
        <v>152.39052631578946</v>
      </c>
      <c r="H53" s="8">
        <f t="shared" si="1"/>
        <v>138.8306818181818</v>
      </c>
    </row>
    <row r="54" spans="1:8" s="1" customFormat="1" ht="19.149999999999999" customHeight="1" x14ac:dyDescent="0.3">
      <c r="A54" s="18">
        <f>A53+1</f>
        <v>17</v>
      </c>
      <c r="B54" s="19" t="s">
        <v>34</v>
      </c>
      <c r="C54" s="8">
        <v>20000</v>
      </c>
      <c r="D54" s="8">
        <v>19000</v>
      </c>
      <c r="E54" s="8">
        <v>16035</v>
      </c>
      <c r="F54" s="8">
        <v>16035</v>
      </c>
      <c r="G54" s="8">
        <f t="shared" si="0"/>
        <v>80.174999999999997</v>
      </c>
      <c r="H54" s="8">
        <f t="shared" si="1"/>
        <v>84.39473684210526</v>
      </c>
    </row>
    <row r="55" spans="1:8" s="1" customFormat="1" ht="48" x14ac:dyDescent="0.3">
      <c r="A55" s="26">
        <v>18</v>
      </c>
      <c r="B55" s="30" t="s">
        <v>35</v>
      </c>
      <c r="C55" s="8">
        <v>265000</v>
      </c>
      <c r="D55" s="8">
        <v>190000</v>
      </c>
      <c r="E55" s="8">
        <v>118175</v>
      </c>
      <c r="F55" s="8">
        <v>118175</v>
      </c>
      <c r="G55" s="8">
        <f t="shared" si="0"/>
        <v>44.594339622641513</v>
      </c>
      <c r="H55" s="8">
        <f t="shared" si="1"/>
        <v>62.197368421052637</v>
      </c>
    </row>
    <row r="56" spans="1:8" s="1" customFormat="1" ht="19.149999999999999" customHeight="1" x14ac:dyDescent="0.3">
      <c r="A56" s="16" t="s">
        <v>6</v>
      </c>
      <c r="B56" s="17" t="s">
        <v>44</v>
      </c>
      <c r="C56" s="34"/>
      <c r="D56" s="34"/>
      <c r="E56" s="34"/>
      <c r="F56" s="34"/>
      <c r="G56" s="34"/>
      <c r="H56" s="34"/>
    </row>
    <row r="57" spans="1:8" s="1" customFormat="1" ht="19.149999999999999" customHeight="1" x14ac:dyDescent="0.3">
      <c r="A57" s="16" t="s">
        <v>7</v>
      </c>
      <c r="B57" s="17" t="s">
        <v>45</v>
      </c>
      <c r="C57" s="34">
        <f>C58+C59+C60+C61+C62+C63</f>
        <v>2087000</v>
      </c>
      <c r="D57" s="34">
        <f>D58+D59+D60+D61+D62+D63</f>
        <v>0</v>
      </c>
      <c r="E57" s="34">
        <f>E58+E59+E60+E61+E62+E63+6</f>
        <v>2707417</v>
      </c>
      <c r="F57" s="34">
        <f t="shared" ref="F57" si="4">F58+F59+F60+F61+F62+F63</f>
        <v>0</v>
      </c>
      <c r="G57" s="34">
        <f t="shared" si="0"/>
        <v>129.72769525634882</v>
      </c>
      <c r="H57" s="34"/>
    </row>
    <row r="58" spans="1:8" s="1" customFormat="1" ht="19.149999999999999" customHeight="1" x14ac:dyDescent="0.3">
      <c r="A58" s="18">
        <v>1</v>
      </c>
      <c r="B58" s="19" t="s">
        <v>37</v>
      </c>
      <c r="C58" s="8">
        <v>32000</v>
      </c>
      <c r="D58" s="8"/>
      <c r="E58" s="8">
        <v>30295</v>
      </c>
      <c r="F58" s="8"/>
      <c r="G58" s="8">
        <f t="shared" si="0"/>
        <v>94.671875</v>
      </c>
      <c r="H58" s="8"/>
    </row>
    <row r="59" spans="1:8" s="1" customFormat="1" ht="19.149999999999999" customHeight="1" x14ac:dyDescent="0.3">
      <c r="A59" s="18">
        <f>A58+1</f>
        <v>2</v>
      </c>
      <c r="B59" s="19" t="s">
        <v>38</v>
      </c>
      <c r="C59" s="8">
        <v>267000</v>
      </c>
      <c r="D59" s="8"/>
      <c r="E59" s="8">
        <v>442205</v>
      </c>
      <c r="F59" s="8"/>
      <c r="G59" s="8">
        <f t="shared" si="0"/>
        <v>165.61985018726594</v>
      </c>
      <c r="H59" s="8"/>
    </row>
    <row r="60" spans="1:8" s="1" customFormat="1" ht="19.149999999999999" customHeight="1" x14ac:dyDescent="0.3">
      <c r="A60" s="18">
        <f>A59+1</f>
        <v>3</v>
      </c>
      <c r="B60" s="19" t="s">
        <v>39</v>
      </c>
      <c r="C60" s="8">
        <v>20000</v>
      </c>
      <c r="D60" s="8"/>
      <c r="E60" s="8">
        <v>175240</v>
      </c>
      <c r="F60" s="8"/>
      <c r="G60" s="8">
        <f t="shared" si="0"/>
        <v>876.2</v>
      </c>
      <c r="H60" s="8"/>
    </row>
    <row r="61" spans="1:8" s="1" customFormat="1" ht="19.149999999999999" customHeight="1" x14ac:dyDescent="0.3">
      <c r="A61" s="18">
        <f>A60+1</f>
        <v>4</v>
      </c>
      <c r="B61" s="19" t="s">
        <v>40</v>
      </c>
      <c r="C61" s="8">
        <v>1724000</v>
      </c>
      <c r="D61" s="8"/>
      <c r="E61" s="8">
        <v>2007205</v>
      </c>
      <c r="F61" s="8"/>
      <c r="G61" s="8">
        <f t="shared" si="0"/>
        <v>116.4272041763341</v>
      </c>
      <c r="H61" s="8"/>
    </row>
    <row r="62" spans="1:8" s="1" customFormat="1" ht="19.149999999999999" customHeight="1" x14ac:dyDescent="0.3">
      <c r="A62" s="18">
        <f>A61+1</f>
        <v>5</v>
      </c>
      <c r="B62" s="19" t="s">
        <v>36</v>
      </c>
      <c r="C62" s="8">
        <v>20000</v>
      </c>
      <c r="D62" s="8"/>
      <c r="E62" s="8">
        <v>42343</v>
      </c>
      <c r="F62" s="8"/>
      <c r="G62" s="8">
        <f t="shared" si="0"/>
        <v>211.715</v>
      </c>
      <c r="H62" s="8"/>
    </row>
    <row r="63" spans="1:8" s="1" customFormat="1" ht="19.149999999999999" customHeight="1" x14ac:dyDescent="0.3">
      <c r="A63" s="18">
        <v>6</v>
      </c>
      <c r="B63" s="19" t="s">
        <v>41</v>
      </c>
      <c r="C63" s="8">
        <v>24000</v>
      </c>
      <c r="D63" s="8"/>
      <c r="E63" s="8">
        <v>10123</v>
      </c>
      <c r="F63" s="8"/>
      <c r="G63" s="8">
        <f t="shared" si="0"/>
        <v>42.179166666666667</v>
      </c>
      <c r="H63" s="8"/>
    </row>
    <row r="64" spans="1:8" s="1" customFormat="1" ht="19.149999999999999" customHeight="1" x14ac:dyDescent="0.3">
      <c r="A64" s="16" t="s">
        <v>8</v>
      </c>
      <c r="B64" s="17" t="s">
        <v>42</v>
      </c>
      <c r="C64" s="34"/>
      <c r="D64" s="34"/>
      <c r="E64" s="34">
        <v>96313</v>
      </c>
      <c r="F64" s="34">
        <v>4727</v>
      </c>
      <c r="G64" s="34"/>
      <c r="H64" s="34"/>
    </row>
    <row r="65" spans="1:8" s="1" customFormat="1" ht="19.149999999999999" customHeight="1" x14ac:dyDescent="0.3">
      <c r="A65" s="29" t="s">
        <v>4</v>
      </c>
      <c r="B65" s="31" t="s">
        <v>55</v>
      </c>
      <c r="C65" s="34"/>
      <c r="D65" s="34"/>
      <c r="E65" s="34">
        <v>0</v>
      </c>
      <c r="F65" s="34">
        <v>0</v>
      </c>
      <c r="G65" s="34"/>
      <c r="H65" s="34"/>
    </row>
    <row r="66" spans="1:8" s="1" customFormat="1" ht="19.149999999999999" customHeight="1" x14ac:dyDescent="0.3">
      <c r="A66" s="29" t="s">
        <v>9</v>
      </c>
      <c r="B66" s="31" t="s">
        <v>56</v>
      </c>
      <c r="C66" s="34"/>
      <c r="D66" s="34"/>
      <c r="E66" s="34">
        <v>417366</v>
      </c>
      <c r="F66" s="34">
        <v>417366</v>
      </c>
      <c r="G66" s="34"/>
      <c r="H66" s="34"/>
    </row>
    <row r="67" spans="1:8" s="1" customFormat="1" ht="31.5" x14ac:dyDescent="0.3">
      <c r="A67" s="32" t="s">
        <v>10</v>
      </c>
      <c r="B67" s="33" t="s">
        <v>57</v>
      </c>
      <c r="C67" s="36"/>
      <c r="D67" s="36"/>
      <c r="E67" s="36">
        <v>11716128</v>
      </c>
      <c r="F67" s="36">
        <v>11716128</v>
      </c>
      <c r="G67" s="36"/>
      <c r="H67" s="36"/>
    </row>
    <row r="68" spans="1:8" ht="19.5" customHeight="1" x14ac:dyDescent="0.3">
      <c r="A68" s="38"/>
      <c r="B68" s="38"/>
      <c r="C68" s="38"/>
      <c r="D68" s="38"/>
      <c r="E68" s="38"/>
      <c r="F68" s="38"/>
      <c r="G68" s="38"/>
      <c r="H68" s="38"/>
    </row>
    <row r="69" spans="1:8" ht="19.5" customHeight="1" x14ac:dyDescent="0.3">
      <c r="A69" s="14"/>
      <c r="B69" s="27"/>
      <c r="C69" s="14"/>
      <c r="D69" s="14"/>
      <c r="E69" s="14"/>
      <c r="F69" s="14"/>
      <c r="G69" s="14"/>
      <c r="H69" s="14"/>
    </row>
    <row r="70" spans="1:8" ht="18.75" x14ac:dyDescent="0.3">
      <c r="A70" s="14"/>
      <c r="B70" s="27"/>
      <c r="C70" s="14"/>
      <c r="D70" s="14"/>
      <c r="E70" s="14"/>
      <c r="F70" s="14"/>
      <c r="G70" s="14"/>
      <c r="H70" s="14"/>
    </row>
    <row r="71" spans="1:8" ht="18.75" x14ac:dyDescent="0.3">
      <c r="A71" s="14"/>
      <c r="B71" s="28"/>
      <c r="C71" s="14"/>
      <c r="D71" s="14"/>
      <c r="E71" s="14"/>
      <c r="F71" s="14"/>
      <c r="G71" s="14"/>
      <c r="H71" s="14"/>
    </row>
    <row r="72" spans="1:8" ht="18.75" x14ac:dyDescent="0.3">
      <c r="A72" s="14"/>
      <c r="B72" s="28"/>
      <c r="C72" s="14"/>
      <c r="D72" s="14"/>
      <c r="E72" s="14"/>
      <c r="F72" s="14"/>
      <c r="G72" s="14"/>
      <c r="H72" s="14"/>
    </row>
    <row r="73" spans="1:8" ht="18.75" x14ac:dyDescent="0.3">
      <c r="A73" s="21"/>
      <c r="B73" s="27"/>
      <c r="C73" s="14"/>
      <c r="D73" s="14"/>
      <c r="E73" s="14"/>
      <c r="F73" s="14"/>
      <c r="G73" s="14"/>
      <c r="H73" s="14"/>
    </row>
    <row r="74" spans="1:8" ht="18.75" x14ac:dyDescent="0.3">
      <c r="A74" s="1"/>
      <c r="B74" s="27"/>
      <c r="C74" s="14"/>
      <c r="D74" s="14"/>
      <c r="E74" s="14"/>
      <c r="F74" s="14"/>
      <c r="G74" s="14"/>
      <c r="H74" s="14"/>
    </row>
    <row r="75" spans="1:8" ht="18.75" x14ac:dyDescent="0.3">
      <c r="A75" s="1"/>
      <c r="B75" s="27"/>
      <c r="C75" s="14"/>
      <c r="D75" s="14"/>
      <c r="E75" s="14"/>
      <c r="F75" s="14"/>
      <c r="G75" s="14"/>
      <c r="H75" s="14"/>
    </row>
    <row r="76" spans="1:8" ht="18.75" x14ac:dyDescent="0.3">
      <c r="A76" s="1"/>
      <c r="B76" s="1"/>
      <c r="C76" s="1"/>
      <c r="D76" s="1"/>
      <c r="E76" s="1"/>
      <c r="F76" s="1"/>
      <c r="G76" s="1"/>
      <c r="H76" s="1"/>
    </row>
    <row r="77" spans="1:8" ht="18.75" x14ac:dyDescent="0.3">
      <c r="A77" s="1"/>
      <c r="B77" s="1"/>
      <c r="C77" s="1"/>
      <c r="D77" s="1"/>
      <c r="E77" s="1"/>
      <c r="F77" s="1"/>
      <c r="G77" s="1"/>
      <c r="H77" s="1"/>
    </row>
    <row r="78" spans="1:8" ht="18.75" x14ac:dyDescent="0.3">
      <c r="A78" s="1"/>
      <c r="B78" s="1"/>
      <c r="C78" s="1"/>
      <c r="D78" s="1"/>
      <c r="E78" s="1"/>
      <c r="F78" s="1"/>
      <c r="G78" s="1"/>
      <c r="H78" s="1"/>
    </row>
    <row r="79" spans="1:8" ht="22.5" customHeight="1" x14ac:dyDescent="0.3">
      <c r="A79" s="1"/>
      <c r="B79" s="1"/>
      <c r="C79" s="1"/>
      <c r="D79" s="1"/>
      <c r="E79" s="1"/>
      <c r="F79" s="1"/>
      <c r="G79" s="1"/>
      <c r="H79" s="1"/>
    </row>
    <row r="80" spans="1:8" ht="18.75" x14ac:dyDescent="0.3">
      <c r="A80" s="1"/>
      <c r="B80" s="1"/>
      <c r="C80" s="1"/>
      <c r="D80" s="1"/>
      <c r="E80" s="1"/>
      <c r="F80" s="1"/>
      <c r="G80" s="1"/>
      <c r="H80" s="1"/>
    </row>
    <row r="81" spans="1:8" ht="18.75" x14ac:dyDescent="0.3">
      <c r="A81" s="1"/>
      <c r="B81" s="1"/>
      <c r="C81" s="1"/>
      <c r="D81" s="1"/>
      <c r="E81" s="1"/>
      <c r="F81" s="1"/>
      <c r="G81" s="1"/>
      <c r="H81" s="1"/>
    </row>
    <row r="82" spans="1:8" ht="18.75" x14ac:dyDescent="0.3">
      <c r="A82" s="1"/>
      <c r="B82" s="1"/>
      <c r="C82" s="1"/>
      <c r="D82" s="1"/>
      <c r="E82" s="1"/>
      <c r="F82" s="1"/>
      <c r="G82" s="1"/>
      <c r="H82" s="1"/>
    </row>
    <row r="83" spans="1:8" ht="18.75" x14ac:dyDescent="0.3">
      <c r="A83" s="1"/>
      <c r="B83" s="1"/>
      <c r="C83" s="1"/>
      <c r="D83" s="1"/>
      <c r="E83" s="1"/>
      <c r="F83" s="1"/>
      <c r="G83" s="1"/>
      <c r="H83" s="1"/>
    </row>
  </sheetData>
  <mergeCells count="14">
    <mergeCell ref="A68:H68"/>
    <mergeCell ref="G1:H1"/>
    <mergeCell ref="A3:H3"/>
    <mergeCell ref="A5:A7"/>
    <mergeCell ref="B5:B7"/>
    <mergeCell ref="C5:D5"/>
    <mergeCell ref="E5:F5"/>
    <mergeCell ref="G5:H5"/>
    <mergeCell ref="C6:C7"/>
    <mergeCell ref="D6:D7"/>
    <mergeCell ref="E6:E7"/>
    <mergeCell ref="F6:F7"/>
    <mergeCell ref="G6:G7"/>
    <mergeCell ref="H6:H7"/>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A909A-84DE-4A17-8083-5E77CDEEB71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BB3CDCF-BB1E-432B-B005-5450C42326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2025-07-28T03:24:04Z</cp:lastPrinted>
  <dcterms:created xsi:type="dcterms:W3CDTF">2018-08-22T07:49:45Z</dcterms:created>
  <dcterms:modified xsi:type="dcterms:W3CDTF">2025-07-28T04:01:50Z</dcterms:modified>
</cp:coreProperties>
</file>